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\from old pc D\vp-acad\dr. nacario\VP Operations\"/>
    </mc:Choice>
  </mc:AlternateContent>
  <bookViews>
    <workbookView xWindow="0" yWindow="0" windowWidth="20490" windowHeight="6465" activeTab="2"/>
  </bookViews>
  <sheets>
    <sheet name="FOREIGN" sheetId="3" r:id="rId1"/>
    <sheet name="Breakdown of Miscellaneoues Fee" sheetId="4" r:id="rId2"/>
    <sheet name=" Breakdown of Other Charges" sheetId="5" r:id="rId3"/>
  </sheets>
  <definedNames>
    <definedName name="_xlnm.Print_Area" localSheetId="2">' Breakdown of Other Charges'!$B$1:$L$35</definedName>
  </definedNames>
  <calcPr calcId="152511"/>
</workbook>
</file>

<file path=xl/calcChain.xml><?xml version="1.0" encoding="utf-8"?>
<calcChain xmlns="http://schemas.openxmlformats.org/spreadsheetml/2006/main">
  <c r="I9" i="5" l="1"/>
  <c r="L9" i="5" s="1"/>
  <c r="G116" i="3" s="1"/>
  <c r="G115" i="3"/>
  <c r="G114" i="3"/>
  <c r="L8" i="5"/>
  <c r="L58" i="3"/>
  <c r="D58" i="3"/>
  <c r="H58" i="3" s="1"/>
  <c r="G58" i="3"/>
  <c r="D26" i="4"/>
  <c r="E102" i="3" s="1"/>
  <c r="E83" i="3"/>
  <c r="E84" i="3" s="1"/>
  <c r="E85" i="3" s="1"/>
  <c r="E86" i="3" s="1"/>
  <c r="H86" i="3" s="1"/>
  <c r="D27" i="4"/>
  <c r="D28" i="4"/>
  <c r="D31" i="4"/>
  <c r="H22" i="4"/>
  <c r="E113" i="3" s="1"/>
  <c r="H7" i="4"/>
  <c r="E22" i="4"/>
  <c r="D22" i="4"/>
  <c r="C22" i="4"/>
  <c r="D30" i="4" s="1"/>
  <c r="L35" i="5"/>
  <c r="L34" i="5"/>
  <c r="L33" i="5"/>
  <c r="L32" i="5"/>
  <c r="L31" i="5"/>
  <c r="L30" i="5"/>
  <c r="L29" i="5"/>
  <c r="L10" i="5"/>
  <c r="L7" i="5"/>
  <c r="L6" i="5"/>
  <c r="G113" i="3" s="1"/>
  <c r="L13" i="5"/>
  <c r="L16" i="5"/>
  <c r="L17" i="5"/>
  <c r="L20" i="5"/>
  <c r="L23" i="5"/>
  <c r="L26" i="5"/>
  <c r="D114" i="3"/>
  <c r="D115" i="3"/>
  <c r="D116" i="3"/>
  <c r="D113" i="3"/>
  <c r="L103" i="3"/>
  <c r="P103" i="3"/>
  <c r="L104" i="3"/>
  <c r="L105" i="3"/>
  <c r="P105" i="3" s="1"/>
  <c r="L102" i="3"/>
  <c r="P102" i="3"/>
  <c r="D103" i="3"/>
  <c r="H103" i="3"/>
  <c r="D104" i="3"/>
  <c r="D105" i="3"/>
  <c r="H105" i="3" s="1"/>
  <c r="D102" i="3"/>
  <c r="H102" i="3" s="1"/>
  <c r="L84" i="3"/>
  <c r="L85" i="3"/>
  <c r="L86" i="3"/>
  <c r="L83" i="3"/>
  <c r="D84" i="3"/>
  <c r="H84" i="3" s="1"/>
  <c r="D85" i="3"/>
  <c r="H85" i="3" s="1"/>
  <c r="D86" i="3"/>
  <c r="D83" i="3"/>
  <c r="H83" i="3"/>
  <c r="L21" i="3"/>
  <c r="P21" i="3"/>
  <c r="D21" i="3"/>
  <c r="H21" i="3"/>
  <c r="D20" i="3"/>
  <c r="H20" i="3"/>
  <c r="D10" i="3"/>
  <c r="H10" i="3"/>
  <c r="D11" i="3"/>
  <c r="H11" i="3"/>
  <c r="D12" i="3"/>
  <c r="H12" i="3"/>
  <c r="D13" i="3"/>
  <c r="H13" i="3"/>
  <c r="D18" i="3"/>
  <c r="H18" i="3"/>
  <c r="D19" i="3"/>
  <c r="H19" i="3"/>
  <c r="D26" i="3"/>
  <c r="H26" i="3"/>
  <c r="D27" i="3"/>
  <c r="H27" i="3"/>
  <c r="D28" i="3"/>
  <c r="H28" i="3"/>
  <c r="D29" i="3"/>
  <c r="H29" i="3"/>
  <c r="D30" i="3"/>
  <c r="H30" i="3"/>
  <c r="D31" i="3"/>
  <c r="H31" i="3"/>
  <c r="D36" i="3"/>
  <c r="H36" i="3"/>
  <c r="D37" i="3"/>
  <c r="H37" i="3"/>
  <c r="D38" i="3"/>
  <c r="H38" i="3"/>
  <c r="D39" i="3"/>
  <c r="H39" i="3"/>
  <c r="D40" i="3"/>
  <c r="H40" i="3"/>
  <c r="D41" i="3"/>
  <c r="H41" i="3"/>
  <c r="D46" i="3"/>
  <c r="H46" i="3"/>
  <c r="D47" i="3"/>
  <c r="H47" i="3"/>
  <c r="D48" i="3"/>
  <c r="H48" i="3"/>
  <c r="D49" i="3"/>
  <c r="H49" i="3"/>
  <c r="D54" i="3"/>
  <c r="H54" i="3"/>
  <c r="D55" i="3"/>
  <c r="H55" i="3"/>
  <c r="D56" i="3"/>
  <c r="H56" i="3"/>
  <c r="D57" i="3"/>
  <c r="H57" i="3"/>
  <c r="D63" i="3"/>
  <c r="H63" i="3"/>
  <c r="D64" i="3"/>
  <c r="H64" i="3"/>
  <c r="D65" i="3"/>
  <c r="H65" i="3"/>
  <c r="D66" i="3"/>
  <c r="H66" i="3"/>
  <c r="D71" i="3"/>
  <c r="H71" i="3"/>
  <c r="D72" i="3"/>
  <c r="H72" i="3"/>
  <c r="D73" i="3"/>
  <c r="H73" i="3"/>
  <c r="D74" i="3"/>
  <c r="H74" i="3"/>
  <c r="D75" i="3"/>
  <c r="H75" i="3"/>
  <c r="D76" i="3"/>
  <c r="H76" i="3"/>
  <c r="H104" i="3"/>
  <c r="L72" i="3"/>
  <c r="L73" i="3"/>
  <c r="P73" i="3"/>
  <c r="L74" i="3"/>
  <c r="P74" i="3"/>
  <c r="L75" i="3"/>
  <c r="L76" i="3"/>
  <c r="P76" i="3" s="1"/>
  <c r="L71" i="3"/>
  <c r="P71" i="3"/>
  <c r="T64" i="3"/>
  <c r="X64" i="3"/>
  <c r="T65" i="3"/>
  <c r="T63" i="3"/>
  <c r="L64" i="3"/>
  <c r="L65" i="3"/>
  <c r="P65" i="3" s="1"/>
  <c r="L66" i="3"/>
  <c r="P66" i="3" s="1"/>
  <c r="L63" i="3"/>
  <c r="P63" i="3"/>
  <c r="L49" i="3"/>
  <c r="P49" i="3"/>
  <c r="T48" i="3"/>
  <c r="X48" i="3"/>
  <c r="L48" i="3"/>
  <c r="P48" i="3"/>
  <c r="T47" i="3"/>
  <c r="X47" i="3"/>
  <c r="L47" i="3"/>
  <c r="P47" i="3"/>
  <c r="X46" i="3"/>
  <c r="L46" i="3"/>
  <c r="P46" i="3" s="1"/>
  <c r="T55" i="3"/>
  <c r="T56" i="3"/>
  <c r="L55" i="3"/>
  <c r="P55" i="3" s="1"/>
  <c r="L56" i="3"/>
  <c r="P56" i="3" s="1"/>
  <c r="L57" i="3"/>
  <c r="L54" i="3"/>
  <c r="T40" i="3"/>
  <c r="X40" i="3" s="1"/>
  <c r="T39" i="3"/>
  <c r="X39" i="3" s="1"/>
  <c r="T37" i="3"/>
  <c r="X37" i="3" s="1"/>
  <c r="L38" i="3"/>
  <c r="P38" i="3" s="1"/>
  <c r="L39" i="3"/>
  <c r="L40" i="3"/>
  <c r="P40" i="3" s="1"/>
  <c r="L41" i="3"/>
  <c r="P41" i="3" s="1"/>
  <c r="L37" i="3"/>
  <c r="P37" i="3" s="1"/>
  <c r="L36" i="3"/>
  <c r="P36" i="3" s="1"/>
  <c r="L27" i="3"/>
  <c r="P27" i="3" s="1"/>
  <c r="L28" i="3"/>
  <c r="P28" i="3"/>
  <c r="L29" i="3"/>
  <c r="L30" i="3"/>
  <c r="P30" i="3" s="1"/>
  <c r="L31" i="3"/>
  <c r="P31" i="3" s="1"/>
  <c r="L26" i="3"/>
  <c r="P26" i="3"/>
  <c r="L19" i="3"/>
  <c r="L20" i="3"/>
  <c r="P20" i="3" s="1"/>
  <c r="L18" i="3"/>
  <c r="T12" i="3"/>
  <c r="X12" i="3" s="1"/>
  <c r="T11" i="3"/>
  <c r="L11" i="3"/>
  <c r="L12" i="3"/>
  <c r="P12" i="3" s="1"/>
  <c r="L13" i="3"/>
  <c r="P13" i="3"/>
  <c r="L10" i="3"/>
  <c r="P72" i="3"/>
  <c r="X105" i="3"/>
  <c r="X104" i="3"/>
  <c r="P104" i="3"/>
  <c r="X103" i="3"/>
  <c r="X102" i="3"/>
  <c r="X86" i="3"/>
  <c r="X85" i="3"/>
  <c r="X84" i="3"/>
  <c r="X83" i="3"/>
  <c r="X76" i="3"/>
  <c r="X75" i="3"/>
  <c r="P75" i="3"/>
  <c r="X74" i="3"/>
  <c r="X71" i="3"/>
  <c r="X66" i="3"/>
  <c r="X65" i="3"/>
  <c r="P64" i="3"/>
  <c r="X63" i="3"/>
  <c r="X58" i="3"/>
  <c r="P58" i="3"/>
  <c r="X57" i="3"/>
  <c r="P57" i="3"/>
  <c r="X56" i="3"/>
  <c r="X55" i="3"/>
  <c r="X54" i="3"/>
  <c r="P54" i="3"/>
  <c r="P39" i="3"/>
  <c r="X31" i="3"/>
  <c r="X30" i="3"/>
  <c r="X29" i="3"/>
  <c r="P29" i="3"/>
  <c r="X28" i="3"/>
  <c r="X27" i="3"/>
  <c r="X26" i="3"/>
  <c r="X21" i="3"/>
  <c r="X20" i="3"/>
  <c r="X19" i="3"/>
  <c r="P19" i="3"/>
  <c r="X18" i="3"/>
  <c r="P18" i="3"/>
  <c r="X13" i="3"/>
  <c r="X11" i="3"/>
  <c r="P11" i="3"/>
  <c r="X10" i="3"/>
  <c r="P10" i="3"/>
  <c r="H114" i="3" l="1"/>
  <c r="H113" i="3"/>
  <c r="E114" i="3"/>
  <c r="E115" i="3" s="1"/>
  <c r="M83" i="3"/>
  <c r="M84" i="3" s="1"/>
  <c r="M85" i="3" s="1"/>
  <c r="M86" i="3" s="1"/>
  <c r="P86" i="3" s="1"/>
  <c r="D29" i="4"/>
  <c r="P84" i="3" l="1"/>
  <c r="H115" i="3"/>
  <c r="E116" i="3"/>
  <c r="H116" i="3" s="1"/>
  <c r="P85" i="3"/>
  <c r="P83" i="3"/>
</calcChain>
</file>

<file path=xl/sharedStrings.xml><?xml version="1.0" encoding="utf-8"?>
<sst xmlns="http://schemas.openxmlformats.org/spreadsheetml/2006/main" count="384" uniqueCount="86">
  <si>
    <t>TOTAL</t>
  </si>
  <si>
    <t>TUITION</t>
  </si>
  <si>
    <t>Schedule #1 (Schedule of Fees)</t>
  </si>
  <si>
    <t>1ST SEMESTER</t>
  </si>
  <si>
    <t>YEAR LEVEL</t>
  </si>
  <si>
    <t>MISC FEES</t>
  </si>
  <si>
    <t>OTHER FEES</t>
  </si>
  <si>
    <t>LAB FEES</t>
  </si>
  <si>
    <t>2ND SEMESTER</t>
  </si>
  <si>
    <t>SOUTHWESTERN UNIVERSITY</t>
  </si>
  <si>
    <t>BS PHARMACY</t>
  </si>
  <si>
    <t>ANNUAL ASSESSMENT</t>
  </si>
  <si>
    <t>BS MEDICAL TECHNOLOGY</t>
  </si>
  <si>
    <t>SUMMER</t>
  </si>
  <si>
    <t>VETERINARY MEDICINCE</t>
  </si>
  <si>
    <t>OPTOMETRY</t>
  </si>
  <si>
    <t>BS PHYSICAL THERAPY</t>
  </si>
  <si>
    <t>BS NURSING</t>
  </si>
  <si>
    <t>DENTISTRY</t>
  </si>
  <si>
    <t>LAW</t>
  </si>
  <si>
    <t>BS PSYCHOLOGY</t>
  </si>
  <si>
    <t>BS BIOLOGICAL SCIENCES</t>
  </si>
  <si>
    <t>FEE PER UNIT</t>
  </si>
  <si>
    <t>NO OF UNITS</t>
  </si>
  <si>
    <t>BS OCCUPATIONAL THERAPY</t>
  </si>
  <si>
    <t>S.Y 2016-2017</t>
  </si>
  <si>
    <t>SCHOOL OF MEDICINE</t>
  </si>
  <si>
    <t>Package rate of P207,900. Fee for 3 semesters and 1 summer</t>
  </si>
  <si>
    <t>Paramedical</t>
  </si>
  <si>
    <t>Non-Paramedical</t>
  </si>
  <si>
    <t>PHYSICAL THERAPY</t>
  </si>
  <si>
    <t>GRADUATION FEE</t>
  </si>
  <si>
    <t>PRACTICUM FEE</t>
  </si>
  <si>
    <t>RLE FEE</t>
  </si>
  <si>
    <t>OTHER CHARGES</t>
  </si>
  <si>
    <t>ADMISSION FEE</t>
  </si>
  <si>
    <t>VISA SERVICE FEE</t>
  </si>
  <si>
    <t>FOREIGN STUDENT'S FEE</t>
  </si>
  <si>
    <t>2nd Year</t>
  </si>
  <si>
    <t>1st Year</t>
  </si>
  <si>
    <t>3rd Year</t>
  </si>
  <si>
    <t>4th Year</t>
  </si>
  <si>
    <t>MEDICAL TECHNOLOGY</t>
  </si>
  <si>
    <t>5th Year</t>
  </si>
  <si>
    <t>6th Year</t>
  </si>
  <si>
    <t>PSYCHOLOGY</t>
  </si>
  <si>
    <t>NURSING</t>
  </si>
  <si>
    <t>1st Year - 2nd sem</t>
  </si>
  <si>
    <t>1st Year - summer</t>
  </si>
  <si>
    <t>3rd Year - summer</t>
  </si>
  <si>
    <t>4th year - 1st sem</t>
  </si>
  <si>
    <t>4th Year -2nd sem</t>
  </si>
  <si>
    <t>AFFILIATION FEE//CLINIC FEE</t>
  </si>
  <si>
    <t>SEMINAR FEE/REVIEW FEE</t>
  </si>
  <si>
    <t>MISCELLANEOUS FEES</t>
  </si>
  <si>
    <t>Undergraduate</t>
  </si>
  <si>
    <t>Law and Graduate School</t>
  </si>
  <si>
    <t>Type of Fees</t>
  </si>
  <si>
    <t>Registration Fee</t>
  </si>
  <si>
    <t>Development Fee</t>
  </si>
  <si>
    <t>Library Fee</t>
  </si>
  <si>
    <t>Students Services</t>
  </si>
  <si>
    <t xml:space="preserve">  Guidance and Counselling</t>
  </si>
  <si>
    <t xml:space="preserve">  Healthcare Fee</t>
  </si>
  <si>
    <t xml:space="preserve">  Student Services</t>
  </si>
  <si>
    <t xml:space="preserve">  Community Extension Fee</t>
  </si>
  <si>
    <t xml:space="preserve">  Insurance Fee</t>
  </si>
  <si>
    <t>Funds Held In Trust</t>
  </si>
  <si>
    <t xml:space="preserve">  Athletic Fee</t>
  </si>
  <si>
    <t xml:space="preserve">  PRISAA Fee</t>
  </si>
  <si>
    <t xml:space="preserve">  SSG Fee</t>
  </si>
  <si>
    <t xml:space="preserve">  PACU Fee</t>
  </si>
  <si>
    <t xml:space="preserve">  Quill Fee</t>
  </si>
  <si>
    <t>COLLEGE FUND</t>
  </si>
  <si>
    <t xml:space="preserve">  College of Optometry</t>
  </si>
  <si>
    <t xml:space="preserve">  College of Nuring</t>
  </si>
  <si>
    <t xml:space="preserve">  College of Arts and Sciences</t>
  </si>
  <si>
    <t xml:space="preserve">  College of Medical Technology</t>
  </si>
  <si>
    <t xml:space="preserve">  College of Rehab Sciences</t>
  </si>
  <si>
    <t xml:space="preserve">  College of Veterinary Medicine</t>
  </si>
  <si>
    <t>APMC Fee</t>
  </si>
  <si>
    <t>Research Fee</t>
  </si>
  <si>
    <t>Scannable Answer Sheet</t>
  </si>
  <si>
    <t>School of Medicine</t>
  </si>
  <si>
    <t>JUNIOR/SENIOR CLERKSHIP</t>
  </si>
  <si>
    <t>TOTAL MISC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</si>
</sst>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Garamond"/>
      <family val="2"/>
    </font>
    <font>
      <b/>
      <sz val="9"/>
      <name val="Tahoma"/>
      <family val="2"/>
    </font>
    <font>
      <sz val="9"/>
      <color indexed="8"/>
      <name val="Tahoma"/>
      <family val="2"/>
    </font>
    <font>
      <b/>
      <sz val="9"/>
      <color indexed="10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  <font>
      <b/>
      <sz val="14"/>
      <name val="Tahoma"/>
      <family val="2"/>
    </font>
    <font>
      <sz val="10"/>
      <color indexed="12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Tahoma"/>
      <family val="2"/>
    </font>
    <font>
      <b/>
      <sz val="9"/>
      <color rgb="FFFF0000"/>
      <name val="Tahoma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>
      <alignment vertical="top"/>
    </xf>
    <xf numFmtId="0" fontId="2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4" applyFont="1" applyAlignment="1"/>
    <xf numFmtId="0" fontId="4" fillId="0" borderId="0" xfId="4" applyFont="1" applyAlignment="1">
      <alignment vertical="top"/>
    </xf>
    <xf numFmtId="164" fontId="4" fillId="0" borderId="0" xfId="2" applyNumberFormat="1" applyFont="1"/>
    <xf numFmtId="164" fontId="4" fillId="0" borderId="0" xfId="2" applyNumberFormat="1" applyFont="1" applyFill="1"/>
    <xf numFmtId="0" fontId="4" fillId="0" borderId="0" xfId="4" applyFont="1"/>
    <xf numFmtId="0" fontId="4" fillId="0" borderId="0" xfId="4" applyFont="1" applyBorder="1" applyAlignment="1">
      <alignment horizontal="center"/>
    </xf>
    <xf numFmtId="0" fontId="6" fillId="0" borderId="1" xfId="4" applyFont="1" applyBorder="1" applyAlignment="1">
      <alignment horizontal="center"/>
    </xf>
    <xf numFmtId="0" fontId="4" fillId="0" borderId="0" xfId="4" applyFont="1" applyBorder="1" applyAlignment="1">
      <alignment horizontal="center" vertical="top"/>
    </xf>
    <xf numFmtId="0" fontId="6" fillId="0" borderId="0" xfId="4" applyFont="1" applyFill="1" applyAlignment="1">
      <alignment horizontal="center"/>
    </xf>
    <xf numFmtId="43" fontId="4" fillId="0" borderId="0" xfId="2" applyFont="1" applyFill="1" applyAlignment="1">
      <alignment vertical="top"/>
    </xf>
    <xf numFmtId="0" fontId="4" fillId="0" borderId="0" xfId="4" applyFont="1" applyFill="1"/>
    <xf numFmtId="0" fontId="3" fillId="2" borderId="0" xfId="4" applyFont="1" applyFill="1" applyAlignment="1"/>
    <xf numFmtId="43" fontId="6" fillId="0" borderId="0" xfId="2" applyFont="1" applyFill="1" applyAlignment="1">
      <alignment horizontal="center"/>
    </xf>
    <xf numFmtId="43" fontId="4" fillId="0" borderId="0" xfId="2" applyFont="1" applyFill="1" applyAlignment="1">
      <alignment horizontal="center" vertical="top"/>
    </xf>
    <xf numFmtId="0" fontId="8" fillId="0" borderId="0" xfId="4" applyFont="1" applyAlignment="1"/>
    <xf numFmtId="0" fontId="6" fillId="0" borderId="0" xfId="4" applyFont="1" applyFill="1" applyBorder="1" applyAlignment="1">
      <alignment horizontal="center"/>
    </xf>
    <xf numFmtId="0" fontId="4" fillId="0" borderId="0" xfId="4" applyFont="1" applyFill="1" applyBorder="1"/>
    <xf numFmtId="0" fontId="3" fillId="0" borderId="0" xfId="4" applyFont="1" applyFill="1" applyBorder="1" applyAlignment="1"/>
    <xf numFmtId="164" fontId="6" fillId="0" borderId="0" xfId="1" applyNumberFormat="1" applyFont="1" applyFill="1" applyAlignment="1">
      <alignment horizontal="center"/>
    </xf>
    <xf numFmtId="164" fontId="15" fillId="0" borderId="0" xfId="1" applyNumberFormat="1" applyFont="1" applyFill="1" applyAlignment="1">
      <alignment horizontal="center"/>
    </xf>
    <xf numFmtId="164" fontId="6" fillId="0" borderId="0" xfId="1" applyNumberFormat="1" applyFont="1" applyFill="1" applyAlignment="1"/>
    <xf numFmtId="164" fontId="4" fillId="0" borderId="0" xfId="1" applyNumberFormat="1" applyFont="1" applyFill="1" applyAlignment="1">
      <alignment horizontal="center" vertical="top"/>
    </xf>
    <xf numFmtId="164" fontId="4" fillId="0" borderId="0" xfId="1" applyNumberFormat="1" applyFont="1" applyFill="1" applyAlignment="1">
      <alignment vertical="top"/>
    </xf>
    <xf numFmtId="164" fontId="8" fillId="0" borderId="0" xfId="1" applyNumberFormat="1" applyFont="1" applyAlignment="1"/>
    <xf numFmtId="164" fontId="16" fillId="0" borderId="0" xfId="1" applyNumberFormat="1" applyFont="1" applyAlignment="1">
      <alignment horizontal="center"/>
    </xf>
    <xf numFmtId="164" fontId="3" fillId="0" borderId="0" xfId="1" applyNumberFormat="1" applyFont="1" applyAlignment="1"/>
    <xf numFmtId="164" fontId="4" fillId="0" borderId="0" xfId="1" applyNumberFormat="1" applyFont="1" applyAlignment="1">
      <alignment vertical="top"/>
    </xf>
    <xf numFmtId="164" fontId="6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 vertical="top"/>
    </xf>
    <xf numFmtId="164" fontId="4" fillId="0" borderId="1" xfId="1" applyNumberFormat="1" applyFont="1" applyFill="1" applyBorder="1" applyAlignment="1">
      <alignment horizontal="center" vertical="top"/>
    </xf>
    <xf numFmtId="164" fontId="15" fillId="0" borderId="0" xfId="1" applyNumberFormat="1" applyFont="1" applyAlignment="1">
      <alignment horizontal="center" vertical="top"/>
    </xf>
    <xf numFmtId="164" fontId="9" fillId="0" borderId="0" xfId="1" applyNumberFormat="1" applyFont="1" applyAlignment="1">
      <alignment horizontal="center"/>
    </xf>
    <xf numFmtId="164" fontId="3" fillId="0" borderId="0" xfId="1" applyNumberFormat="1" applyFont="1" applyFill="1" applyBorder="1" applyAlignment="1"/>
    <xf numFmtId="164" fontId="16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 vertical="top"/>
    </xf>
    <xf numFmtId="164" fontId="6" fillId="0" borderId="0" xfId="1" applyNumberFormat="1" applyFont="1" applyFill="1" applyBorder="1" applyAlignment="1"/>
    <xf numFmtId="164" fontId="4" fillId="0" borderId="0" xfId="1" applyNumberFormat="1" applyFont="1"/>
    <xf numFmtId="164" fontId="4" fillId="0" borderId="0" xfId="1" applyNumberFormat="1" applyFont="1" applyFill="1"/>
    <xf numFmtId="164" fontId="5" fillId="0" borderId="0" xfId="1" applyNumberFormat="1" applyFont="1" applyFill="1"/>
    <xf numFmtId="164" fontId="4" fillId="0" borderId="0" xfId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 vertical="top"/>
    </xf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0" fontId="3" fillId="0" borderId="0" xfId="4" applyFont="1" applyAlignment="1">
      <alignment horizontal="center"/>
    </xf>
    <xf numFmtId="43" fontId="11" fillId="0" borderId="0" xfId="1" applyFont="1"/>
    <xf numFmtId="0" fontId="14" fillId="0" borderId="0" xfId="0" applyFont="1"/>
    <xf numFmtId="43" fontId="14" fillId="0" borderId="2" xfId="1" applyFont="1" applyBorder="1"/>
    <xf numFmtId="43" fontId="11" fillId="0" borderId="0" xfId="1" applyFont="1"/>
    <xf numFmtId="0" fontId="14" fillId="0" borderId="0" xfId="0" applyFont="1" applyFill="1"/>
    <xf numFmtId="164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Alignment="1">
      <alignment horizontal="center"/>
    </xf>
    <xf numFmtId="0" fontId="17" fillId="0" borderId="0" xfId="0" applyFont="1"/>
    <xf numFmtId="43" fontId="11" fillId="0" borderId="0" xfId="1" applyFont="1"/>
    <xf numFmtId="0" fontId="0" fillId="0" borderId="0" xfId="0" applyAlignment="1">
      <alignment horizontal="center"/>
    </xf>
    <xf numFmtId="43" fontId="13" fillId="6" borderId="0" xfId="1" applyFont="1" applyFill="1" applyAlignment="1">
      <alignment horizontal="center"/>
    </xf>
    <xf numFmtId="43" fontId="13" fillId="6" borderId="0" xfId="1" applyFont="1" applyFill="1"/>
    <xf numFmtId="0" fontId="0" fillId="6" borderId="0" xfId="0" applyFill="1"/>
    <xf numFmtId="43" fontId="12" fillId="6" borderId="0" xfId="1" applyFont="1" applyFill="1" applyAlignment="1">
      <alignment horizontal="center"/>
    </xf>
    <xf numFmtId="164" fontId="3" fillId="3" borderId="3" xfId="1" applyNumberFormat="1" applyFont="1" applyFill="1" applyBorder="1" applyAlignment="1">
      <alignment horizontal="center"/>
    </xf>
    <xf numFmtId="164" fontId="3" fillId="3" borderId="4" xfId="1" applyNumberFormat="1" applyFont="1" applyFill="1" applyBorder="1" applyAlignment="1">
      <alignment horizontal="center"/>
    </xf>
    <xf numFmtId="164" fontId="3" fillId="3" borderId="5" xfId="1" applyNumberFormat="1" applyFont="1" applyFill="1" applyBorder="1" applyAlignment="1">
      <alignment horizontal="center"/>
    </xf>
    <xf numFmtId="164" fontId="7" fillId="4" borderId="6" xfId="1" applyNumberFormat="1" applyFont="1" applyFill="1" applyBorder="1" applyAlignment="1">
      <alignment horizontal="center"/>
    </xf>
    <xf numFmtId="164" fontId="7" fillId="4" borderId="7" xfId="1" applyNumberFormat="1" applyFont="1" applyFill="1" applyBorder="1" applyAlignment="1">
      <alignment horizontal="center"/>
    </xf>
    <xf numFmtId="164" fontId="7" fillId="4" borderId="8" xfId="1" applyNumberFormat="1" applyFont="1" applyFill="1" applyBorder="1" applyAlignment="1">
      <alignment horizontal="center"/>
    </xf>
    <xf numFmtId="164" fontId="3" fillId="3" borderId="6" xfId="1" applyNumberFormat="1" applyFont="1" applyFill="1" applyBorder="1" applyAlignment="1">
      <alignment horizontal="center"/>
    </xf>
    <xf numFmtId="164" fontId="3" fillId="3" borderId="7" xfId="1" applyNumberFormat="1" applyFont="1" applyFill="1" applyBorder="1" applyAlignment="1">
      <alignment horizontal="center"/>
    </xf>
    <xf numFmtId="164" fontId="3" fillId="3" borderId="8" xfId="1" applyNumberFormat="1" applyFont="1" applyFill="1" applyBorder="1" applyAlignment="1">
      <alignment horizontal="center"/>
    </xf>
    <xf numFmtId="164" fontId="7" fillId="5" borderId="6" xfId="1" applyNumberFormat="1" applyFont="1" applyFill="1" applyBorder="1" applyAlignment="1">
      <alignment horizontal="center"/>
    </xf>
    <xf numFmtId="164" fontId="7" fillId="5" borderId="7" xfId="1" applyNumberFormat="1" applyFont="1" applyFill="1" applyBorder="1" applyAlignment="1">
      <alignment horizontal="center"/>
    </xf>
    <xf numFmtId="164" fontId="7" fillId="5" borderId="8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164" fontId="6" fillId="0" borderId="0" xfId="1" quotePrefix="1" applyNumberFormat="1" applyFont="1" applyFill="1" applyBorder="1" applyAlignment="1">
      <alignment horizontal="left" vertical="center"/>
    </xf>
    <xf numFmtId="164" fontId="6" fillId="0" borderId="0" xfId="1" applyNumberFormat="1" applyFont="1" applyFill="1" applyBorder="1" applyAlignment="1">
      <alignment horizontal="left" vertical="center"/>
    </xf>
    <xf numFmtId="43" fontId="13" fillId="6" borderId="0" xfId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43" fontId="12" fillId="6" borderId="0" xfId="1" applyFont="1" applyFill="1" applyAlignment="1">
      <alignment horizontal="center" vertical="center"/>
    </xf>
    <xf numFmtId="43" fontId="13" fillId="6" borderId="0" xfId="1" applyFont="1" applyFill="1" applyAlignment="1">
      <alignment horizontal="center" vertical="center"/>
    </xf>
  </cellXfs>
  <cellStyles count="6">
    <cellStyle name="Comma" xfId="1" builtinId="3"/>
    <cellStyle name="Comma 3 2" xfId="2"/>
    <cellStyle name="Normal" xfId="0" builtinId="0"/>
    <cellStyle name="Normal 2 2 2" xfId="3"/>
    <cellStyle name="Normal_UI BUDGET SY 2013-14 (CBS APPROVED, As of 03-12-2013, 11PM)" xfId="4"/>
    <cellStyle name="Percent 3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6"/>
  <sheetViews>
    <sheetView topLeftCell="A78" zoomScaleNormal="100" workbookViewId="0">
      <selection activeCell="D110" sqref="D110"/>
    </sheetView>
  </sheetViews>
  <sheetFormatPr defaultColWidth="8.85546875" defaultRowHeight="11.25" x14ac:dyDescent="0.15"/>
  <cols>
    <col min="1" max="1" width="29.42578125" style="2" customWidth="1"/>
    <col min="2" max="3" width="16.140625" style="27" customWidth="1"/>
    <col min="4" max="4" width="11.140625" style="27" customWidth="1"/>
    <col min="5" max="5" width="13.42578125" style="22" customWidth="1"/>
    <col min="6" max="6" width="12.28515625" style="31" customWidth="1"/>
    <col min="7" max="7" width="11.140625" style="27" customWidth="1"/>
    <col min="8" max="8" width="10.42578125" style="27" customWidth="1"/>
    <col min="9" max="9" width="3.140625" style="27" customWidth="1"/>
    <col min="10" max="11" width="11.85546875" style="27" customWidth="1"/>
    <col min="12" max="12" width="12.42578125" style="41" bestFit="1" customWidth="1"/>
    <col min="13" max="13" width="13.85546875" style="31" customWidth="1"/>
    <col min="14" max="14" width="10.42578125" style="42" customWidth="1"/>
    <col min="15" max="15" width="11.140625" style="41" customWidth="1"/>
    <col min="16" max="16" width="9.42578125" style="41" customWidth="1"/>
    <col min="17" max="17" width="4.42578125" style="41" customWidth="1"/>
    <col min="18" max="19" width="12.140625" style="41" customWidth="1"/>
    <col min="20" max="24" width="11.7109375" style="41" customWidth="1"/>
    <col min="25" max="16384" width="8.85546875" style="5"/>
  </cols>
  <sheetData>
    <row r="1" spans="1:24" ht="18" x14ac:dyDescent="0.25">
      <c r="A1" s="15" t="s">
        <v>9</v>
      </c>
      <c r="B1" s="24"/>
      <c r="C1" s="24"/>
      <c r="D1" s="26"/>
      <c r="E1" s="55"/>
      <c r="F1" s="25"/>
      <c r="L1" s="27"/>
      <c r="M1" s="25"/>
      <c r="N1" s="41"/>
      <c r="O1" s="43"/>
    </row>
    <row r="2" spans="1:24" x14ac:dyDescent="0.15">
      <c r="A2" s="1" t="s">
        <v>2</v>
      </c>
      <c r="B2" s="26"/>
      <c r="C2" s="26"/>
      <c r="D2" s="26"/>
      <c r="E2" s="55"/>
      <c r="F2" s="25"/>
      <c r="L2" s="27"/>
      <c r="M2" s="25"/>
      <c r="N2" s="41"/>
      <c r="O2" s="43"/>
    </row>
    <row r="3" spans="1:24" x14ac:dyDescent="0.15">
      <c r="A3" s="1" t="s">
        <v>25</v>
      </c>
      <c r="B3" s="26"/>
      <c r="C3" s="26"/>
      <c r="D3" s="26"/>
      <c r="E3" s="55"/>
      <c r="F3" s="25"/>
      <c r="L3" s="27"/>
      <c r="M3" s="25"/>
      <c r="N3" s="41"/>
      <c r="O3" s="43"/>
    </row>
    <row r="4" spans="1:24" x14ac:dyDescent="0.15">
      <c r="A4" s="1"/>
      <c r="B4" s="26"/>
      <c r="C4" s="26"/>
      <c r="D4" s="26"/>
      <c r="E4" s="55"/>
      <c r="F4" s="25"/>
      <c r="L4" s="27"/>
      <c r="M4" s="25"/>
      <c r="N4" s="41"/>
      <c r="O4" s="43"/>
    </row>
    <row r="5" spans="1:24" x14ac:dyDescent="0.15">
      <c r="A5" s="1"/>
      <c r="B5" s="26"/>
      <c r="C5" s="26"/>
      <c r="D5" s="26"/>
      <c r="E5" s="55"/>
      <c r="F5" s="25"/>
      <c r="L5" s="27"/>
      <c r="M5" s="25"/>
      <c r="N5" s="41"/>
      <c r="O5" s="43"/>
    </row>
    <row r="6" spans="1:24" x14ac:dyDescent="0.15">
      <c r="L6" s="27"/>
      <c r="N6" s="41"/>
      <c r="O6" s="43"/>
    </row>
    <row r="7" spans="1:24" x14ac:dyDescent="0.15">
      <c r="L7" s="27"/>
      <c r="N7" s="41"/>
      <c r="O7" s="43"/>
    </row>
    <row r="8" spans="1:24" x14ac:dyDescent="0.15">
      <c r="A8" s="12" t="s">
        <v>10</v>
      </c>
      <c r="B8" s="69" t="s">
        <v>3</v>
      </c>
      <c r="C8" s="70"/>
      <c r="D8" s="70"/>
      <c r="E8" s="70"/>
      <c r="F8" s="70"/>
      <c r="G8" s="70"/>
      <c r="H8" s="71"/>
      <c r="I8" s="44"/>
      <c r="J8" s="66" t="s">
        <v>8</v>
      </c>
      <c r="K8" s="67"/>
      <c r="L8" s="67"/>
      <c r="M8" s="67"/>
      <c r="N8" s="67"/>
      <c r="O8" s="67"/>
      <c r="P8" s="68"/>
      <c r="R8" s="72" t="s">
        <v>13</v>
      </c>
      <c r="S8" s="73"/>
      <c r="T8" s="73"/>
      <c r="U8" s="73"/>
      <c r="V8" s="73"/>
      <c r="W8" s="73"/>
      <c r="X8" s="74"/>
    </row>
    <row r="9" spans="1:24" x14ac:dyDescent="0.15">
      <c r="A9" s="7" t="s">
        <v>4</v>
      </c>
      <c r="B9" s="28" t="s">
        <v>22</v>
      </c>
      <c r="C9" s="28" t="s">
        <v>23</v>
      </c>
      <c r="D9" s="28" t="s">
        <v>1</v>
      </c>
      <c r="E9" s="30" t="s">
        <v>5</v>
      </c>
      <c r="F9" s="29" t="s">
        <v>7</v>
      </c>
      <c r="G9" s="29" t="s">
        <v>6</v>
      </c>
      <c r="H9" s="29" t="s">
        <v>0</v>
      </c>
      <c r="I9" s="45"/>
      <c r="J9" s="28" t="s">
        <v>22</v>
      </c>
      <c r="K9" s="28" t="s">
        <v>23</v>
      </c>
      <c r="L9" s="28" t="s">
        <v>1</v>
      </c>
      <c r="M9" s="29" t="s">
        <v>5</v>
      </c>
      <c r="N9" s="29" t="s">
        <v>7</v>
      </c>
      <c r="O9" s="30" t="s">
        <v>6</v>
      </c>
      <c r="P9" s="29" t="s">
        <v>0</v>
      </c>
      <c r="R9" s="28" t="s">
        <v>22</v>
      </c>
      <c r="S9" s="28" t="s">
        <v>23</v>
      </c>
      <c r="T9" s="28" t="s">
        <v>1</v>
      </c>
      <c r="U9" s="29" t="s">
        <v>5</v>
      </c>
      <c r="V9" s="29" t="s">
        <v>7</v>
      </c>
      <c r="W9" s="30" t="s">
        <v>6</v>
      </c>
      <c r="X9" s="29" t="s">
        <v>0</v>
      </c>
    </row>
    <row r="10" spans="1:24" s="11" customFormat="1" ht="12.75" x14ac:dyDescent="0.2">
      <c r="A10" s="9">
        <v>1</v>
      </c>
      <c r="B10" s="19">
        <v>1680</v>
      </c>
      <c r="C10" s="19">
        <v>26</v>
      </c>
      <c r="D10" s="32">
        <f>B10*C10</f>
        <v>43680</v>
      </c>
      <c r="E10" s="19">
        <v>4725</v>
      </c>
      <c r="F10" s="20">
        <v>2046</v>
      </c>
      <c r="G10" s="19">
        <v>6000</v>
      </c>
      <c r="H10" s="19">
        <f>SUM(D10:G10)</f>
        <v>56451</v>
      </c>
      <c r="I10" s="19"/>
      <c r="J10" s="19">
        <v>1680</v>
      </c>
      <c r="K10" s="19">
        <v>25</v>
      </c>
      <c r="L10" s="32">
        <f>J10*K10</f>
        <v>42000</v>
      </c>
      <c r="M10" s="20">
        <v>4725</v>
      </c>
      <c r="N10" s="21">
        <v>3600</v>
      </c>
      <c r="O10" s="23">
        <v>3000</v>
      </c>
      <c r="P10" s="42">
        <f>SUM(L10:O10)</f>
        <v>53325</v>
      </c>
      <c r="Q10" s="42"/>
      <c r="R10" s="42"/>
      <c r="S10" s="42"/>
      <c r="T10" s="19"/>
      <c r="U10" s="20"/>
      <c r="V10" s="21"/>
      <c r="W10" s="23"/>
      <c r="X10" s="42">
        <f>SUM(T10:W10)</f>
        <v>0</v>
      </c>
    </row>
    <row r="11" spans="1:24" s="11" customFormat="1" ht="12.75" x14ac:dyDescent="0.2">
      <c r="A11" s="9">
        <v>2</v>
      </c>
      <c r="B11" s="19">
        <v>1680</v>
      </c>
      <c r="C11" s="19">
        <v>30</v>
      </c>
      <c r="D11" s="32">
        <f>B11*C11</f>
        <v>50400</v>
      </c>
      <c r="E11" s="19">
        <v>4725</v>
      </c>
      <c r="F11" s="20">
        <v>3581</v>
      </c>
      <c r="G11" s="22">
        <v>3000</v>
      </c>
      <c r="H11" s="19">
        <f>SUM(D11:G11)</f>
        <v>61706</v>
      </c>
      <c r="I11" s="22"/>
      <c r="J11" s="19">
        <v>1680</v>
      </c>
      <c r="K11" s="19">
        <v>29</v>
      </c>
      <c r="L11" s="32">
        <f>J11*K11</f>
        <v>48720</v>
      </c>
      <c r="M11" s="20">
        <v>4725</v>
      </c>
      <c r="N11" s="21"/>
      <c r="O11" s="23">
        <v>3000</v>
      </c>
      <c r="P11" s="42">
        <f>SUM(L11:O11)</f>
        <v>56445</v>
      </c>
      <c r="Q11" s="42"/>
      <c r="R11" s="19">
        <v>1680</v>
      </c>
      <c r="S11" s="19">
        <v>9</v>
      </c>
      <c r="T11" s="32">
        <f>R11*S11</f>
        <v>15120</v>
      </c>
      <c r="U11" s="20">
        <v>4725</v>
      </c>
      <c r="V11" s="21">
        <v>250</v>
      </c>
      <c r="W11" s="23"/>
      <c r="X11" s="42">
        <f>SUM(T11:W11)</f>
        <v>20095</v>
      </c>
    </row>
    <row r="12" spans="1:24" s="11" customFormat="1" ht="12.75" x14ac:dyDescent="0.2">
      <c r="A12" s="9">
        <v>3</v>
      </c>
      <c r="B12" s="19">
        <v>1680</v>
      </c>
      <c r="C12" s="19">
        <v>26</v>
      </c>
      <c r="D12" s="32">
        <f>B12*C12</f>
        <v>43680</v>
      </c>
      <c r="E12" s="19">
        <v>4725</v>
      </c>
      <c r="F12" s="20">
        <v>2229</v>
      </c>
      <c r="G12" s="23">
        <v>3000</v>
      </c>
      <c r="H12" s="19">
        <f>SUM(D12:G12)</f>
        <v>53634</v>
      </c>
      <c r="I12" s="23"/>
      <c r="J12" s="19">
        <v>1680</v>
      </c>
      <c r="K12" s="19">
        <v>24</v>
      </c>
      <c r="L12" s="32">
        <f>J12*K12</f>
        <v>40320</v>
      </c>
      <c r="M12" s="20">
        <v>4725</v>
      </c>
      <c r="N12" s="21">
        <v>3982</v>
      </c>
      <c r="O12" s="23">
        <v>3000</v>
      </c>
      <c r="P12" s="42">
        <f>SUM(L12:O12)</f>
        <v>52027</v>
      </c>
      <c r="Q12" s="42"/>
      <c r="R12" s="19">
        <v>1680</v>
      </c>
      <c r="S12" s="42">
        <v>9</v>
      </c>
      <c r="T12" s="32">
        <f>R12*S12</f>
        <v>15120</v>
      </c>
      <c r="U12" s="20">
        <v>4725</v>
      </c>
      <c r="V12" s="21">
        <v>250</v>
      </c>
      <c r="W12" s="23"/>
      <c r="X12" s="42">
        <f>SUM(T12:W12)</f>
        <v>20095</v>
      </c>
    </row>
    <row r="13" spans="1:24" s="11" customFormat="1" ht="12.75" x14ac:dyDescent="0.2">
      <c r="A13" s="9">
        <v>4</v>
      </c>
      <c r="B13" s="19">
        <v>1680</v>
      </c>
      <c r="C13" s="19">
        <v>20</v>
      </c>
      <c r="D13" s="32">
        <f>B13*C13</f>
        <v>33600</v>
      </c>
      <c r="E13" s="19">
        <v>4725</v>
      </c>
      <c r="F13" s="20">
        <v>3905</v>
      </c>
      <c r="G13" s="23">
        <v>3000</v>
      </c>
      <c r="H13" s="19">
        <f>SUM(D13:G13)</f>
        <v>45230</v>
      </c>
      <c r="I13" s="23"/>
      <c r="J13" s="19">
        <v>1680</v>
      </c>
      <c r="K13" s="23">
        <v>18</v>
      </c>
      <c r="L13" s="32">
        <f>J13*K13</f>
        <v>30240</v>
      </c>
      <c r="M13" s="20">
        <v>4725</v>
      </c>
      <c r="N13" s="21">
        <v>1529</v>
      </c>
      <c r="O13" s="23">
        <v>3000</v>
      </c>
      <c r="P13" s="42">
        <f>SUM(L13:O13)</f>
        <v>39494</v>
      </c>
      <c r="Q13" s="42"/>
      <c r="R13" s="42"/>
      <c r="S13" s="42"/>
      <c r="T13" s="19"/>
      <c r="U13" s="20"/>
      <c r="V13" s="21"/>
      <c r="W13" s="23"/>
      <c r="X13" s="42">
        <f>SUM(T13:W13)</f>
        <v>0</v>
      </c>
    </row>
    <row r="14" spans="1:24" x14ac:dyDescent="0.15">
      <c r="A14" s="1"/>
      <c r="B14" s="26"/>
      <c r="C14" s="26"/>
      <c r="D14" s="26"/>
      <c r="E14" s="55"/>
      <c r="F14" s="25"/>
      <c r="L14" s="27"/>
      <c r="M14" s="25"/>
      <c r="N14" s="41"/>
      <c r="O14" s="43"/>
    </row>
    <row r="15" spans="1:24" x14ac:dyDescent="0.15">
      <c r="A15" s="1"/>
      <c r="B15" s="26"/>
      <c r="C15" s="26"/>
      <c r="D15" s="26"/>
      <c r="E15" s="55"/>
      <c r="F15" s="25"/>
      <c r="L15" s="27"/>
      <c r="M15" s="25"/>
      <c r="N15" s="41"/>
      <c r="O15" s="43"/>
    </row>
    <row r="16" spans="1:24" x14ac:dyDescent="0.15">
      <c r="A16" s="12" t="s">
        <v>12</v>
      </c>
      <c r="B16" s="69" t="s">
        <v>3</v>
      </c>
      <c r="C16" s="70"/>
      <c r="D16" s="70"/>
      <c r="E16" s="70"/>
      <c r="F16" s="70"/>
      <c r="G16" s="70"/>
      <c r="H16" s="71"/>
      <c r="I16" s="44"/>
      <c r="J16" s="66" t="s">
        <v>8</v>
      </c>
      <c r="K16" s="67"/>
      <c r="L16" s="67"/>
      <c r="M16" s="67"/>
      <c r="N16" s="67"/>
      <c r="O16" s="67"/>
      <c r="P16" s="68"/>
      <c r="R16" s="72" t="s">
        <v>13</v>
      </c>
      <c r="S16" s="73"/>
      <c r="T16" s="73"/>
      <c r="U16" s="73"/>
      <c r="V16" s="73"/>
      <c r="W16" s="73"/>
      <c r="X16" s="74"/>
    </row>
    <row r="17" spans="1:24" x14ac:dyDescent="0.15">
      <c r="A17" s="7" t="s">
        <v>4</v>
      </c>
      <c r="B17" s="28" t="s">
        <v>22</v>
      </c>
      <c r="C17" s="28" t="s">
        <v>23</v>
      </c>
      <c r="D17" s="28" t="s">
        <v>1</v>
      </c>
      <c r="E17" s="30" t="s">
        <v>5</v>
      </c>
      <c r="F17" s="29" t="s">
        <v>7</v>
      </c>
      <c r="G17" s="29" t="s">
        <v>6</v>
      </c>
      <c r="H17" s="29" t="s">
        <v>0</v>
      </c>
      <c r="I17" s="45"/>
      <c r="J17" s="28" t="s">
        <v>22</v>
      </c>
      <c r="K17" s="28" t="s">
        <v>23</v>
      </c>
      <c r="L17" s="28" t="s">
        <v>1</v>
      </c>
      <c r="M17" s="29" t="s">
        <v>5</v>
      </c>
      <c r="N17" s="29" t="s">
        <v>7</v>
      </c>
      <c r="O17" s="30" t="s">
        <v>6</v>
      </c>
      <c r="P17" s="29" t="s">
        <v>0</v>
      </c>
      <c r="R17" s="28" t="s">
        <v>22</v>
      </c>
      <c r="S17" s="28" t="s">
        <v>23</v>
      </c>
      <c r="T17" s="28" t="s">
        <v>1</v>
      </c>
      <c r="U17" s="29" t="s">
        <v>5</v>
      </c>
      <c r="V17" s="29" t="s">
        <v>7</v>
      </c>
      <c r="W17" s="30" t="s">
        <v>6</v>
      </c>
      <c r="X17" s="29" t="s">
        <v>0</v>
      </c>
    </row>
    <row r="18" spans="1:24" s="11" customFormat="1" ht="12.75" x14ac:dyDescent="0.2">
      <c r="A18" s="9">
        <v>1</v>
      </c>
      <c r="B18" s="19">
        <v>1680</v>
      </c>
      <c r="C18" s="19">
        <v>24</v>
      </c>
      <c r="D18" s="32">
        <f>B18*C18</f>
        <v>40320</v>
      </c>
      <c r="E18" s="19">
        <v>5725</v>
      </c>
      <c r="F18" s="20">
        <v>3212</v>
      </c>
      <c r="G18" s="19">
        <v>6000</v>
      </c>
      <c r="H18" s="19">
        <f>SUM(D18:G18)</f>
        <v>55257</v>
      </c>
      <c r="I18" s="19"/>
      <c r="J18" s="19">
        <v>1680</v>
      </c>
      <c r="K18" s="19">
        <v>22</v>
      </c>
      <c r="L18" s="32">
        <f>J18*K18</f>
        <v>36960</v>
      </c>
      <c r="M18" s="20">
        <v>5725</v>
      </c>
      <c r="N18" s="21">
        <v>3860</v>
      </c>
      <c r="O18" s="23">
        <v>3000</v>
      </c>
      <c r="P18" s="42">
        <f>SUM(L18:O18)</f>
        <v>49545</v>
      </c>
      <c r="Q18" s="42"/>
      <c r="R18" s="42"/>
      <c r="S18" s="42"/>
      <c r="T18" s="19"/>
      <c r="U18" s="20"/>
      <c r="V18" s="21"/>
      <c r="W18" s="23"/>
      <c r="X18" s="42">
        <f>SUM(T18:W18)</f>
        <v>0</v>
      </c>
    </row>
    <row r="19" spans="1:24" s="11" customFormat="1" ht="12.75" x14ac:dyDescent="0.2">
      <c r="A19" s="9">
        <v>2</v>
      </c>
      <c r="B19" s="19">
        <v>1680</v>
      </c>
      <c r="C19" s="19">
        <v>21</v>
      </c>
      <c r="D19" s="32">
        <f>B19*C19</f>
        <v>35280</v>
      </c>
      <c r="E19" s="19">
        <v>5725</v>
      </c>
      <c r="F19" s="20">
        <v>2849</v>
      </c>
      <c r="G19" s="22">
        <v>3000</v>
      </c>
      <c r="H19" s="19">
        <f>SUM(D19:G19)</f>
        <v>46854</v>
      </c>
      <c r="I19" s="22"/>
      <c r="J19" s="19">
        <v>1680</v>
      </c>
      <c r="K19" s="22">
        <v>26</v>
      </c>
      <c r="L19" s="32">
        <f>J19*K19</f>
        <v>43680</v>
      </c>
      <c r="M19" s="20">
        <v>5725</v>
      </c>
      <c r="N19" s="21">
        <v>4302</v>
      </c>
      <c r="O19" s="23">
        <v>3000</v>
      </c>
      <c r="P19" s="42">
        <f>SUM(L19:O19)</f>
        <v>56707</v>
      </c>
      <c r="Q19" s="42"/>
      <c r="R19" s="42"/>
      <c r="S19" s="42"/>
      <c r="T19" s="19"/>
      <c r="U19" s="20"/>
      <c r="V19" s="21"/>
      <c r="W19" s="23"/>
      <c r="X19" s="42">
        <f>SUM(T19:W19)</f>
        <v>0</v>
      </c>
    </row>
    <row r="20" spans="1:24" s="11" customFormat="1" ht="12.75" x14ac:dyDescent="0.2">
      <c r="A20" s="9">
        <v>3</v>
      </c>
      <c r="B20" s="19">
        <v>1680</v>
      </c>
      <c r="C20" s="19">
        <v>21</v>
      </c>
      <c r="D20" s="32">
        <f>B20*C20</f>
        <v>35280</v>
      </c>
      <c r="E20" s="19">
        <v>5725</v>
      </c>
      <c r="F20" s="20">
        <v>5578</v>
      </c>
      <c r="G20" s="23">
        <v>3000</v>
      </c>
      <c r="H20" s="19">
        <f>SUM(D20:G20)</f>
        <v>49583</v>
      </c>
      <c r="I20" s="23"/>
      <c r="J20" s="19">
        <v>1680</v>
      </c>
      <c r="K20" s="23">
        <v>14</v>
      </c>
      <c r="L20" s="32">
        <f>J20*K20</f>
        <v>23520</v>
      </c>
      <c r="M20" s="20">
        <v>5725</v>
      </c>
      <c r="N20" s="21">
        <v>6426</v>
      </c>
      <c r="O20" s="23">
        <v>3000</v>
      </c>
      <c r="P20" s="42">
        <f>SUM(L20:O20)</f>
        <v>38671</v>
      </c>
      <c r="Q20" s="42"/>
      <c r="R20" s="42"/>
      <c r="S20" s="42"/>
      <c r="T20" s="19"/>
      <c r="U20" s="20"/>
      <c r="V20" s="21"/>
      <c r="W20" s="23"/>
      <c r="X20" s="42">
        <f>SUM(T20:W20)</f>
        <v>0</v>
      </c>
    </row>
    <row r="21" spans="1:24" s="11" customFormat="1" ht="12.75" x14ac:dyDescent="0.2">
      <c r="A21" s="9">
        <v>4</v>
      </c>
      <c r="B21" s="19">
        <v>1680</v>
      </c>
      <c r="C21" s="19">
        <v>20</v>
      </c>
      <c r="D21" s="32">
        <f>B21*C21</f>
        <v>33600</v>
      </c>
      <c r="E21" s="19">
        <v>5725</v>
      </c>
      <c r="F21" s="20">
        <v>6922</v>
      </c>
      <c r="G21" s="23">
        <v>3000</v>
      </c>
      <c r="H21" s="19">
        <f>SUM(D21:G21)</f>
        <v>49247</v>
      </c>
      <c r="I21" s="23"/>
      <c r="J21" s="23">
        <v>1680</v>
      </c>
      <c r="K21" s="23">
        <v>21</v>
      </c>
      <c r="L21" s="32">
        <f>J21*K21</f>
        <v>35280</v>
      </c>
      <c r="M21" s="20">
        <v>5725</v>
      </c>
      <c r="N21" s="21"/>
      <c r="O21" s="23">
        <v>17420</v>
      </c>
      <c r="P21" s="42">
        <f>SUM(L21:O21)</f>
        <v>58425</v>
      </c>
      <c r="Q21" s="42"/>
      <c r="R21" s="42"/>
      <c r="S21" s="42"/>
      <c r="T21" s="19"/>
      <c r="U21" s="20"/>
      <c r="V21" s="21"/>
      <c r="W21" s="23"/>
      <c r="X21" s="42">
        <f>SUM(T21:W21)</f>
        <v>0</v>
      </c>
    </row>
    <row r="22" spans="1:24" s="17" customFormat="1" x14ac:dyDescent="0.15">
      <c r="A22" s="18"/>
      <c r="B22" s="33"/>
      <c r="C22" s="33"/>
      <c r="D22" s="33"/>
      <c r="E22" s="54"/>
      <c r="F22" s="34"/>
      <c r="G22" s="35"/>
      <c r="H22" s="35"/>
      <c r="I22" s="35"/>
      <c r="J22" s="35"/>
      <c r="K22" s="35"/>
      <c r="L22" s="35"/>
      <c r="M22" s="34"/>
      <c r="N22" s="46"/>
      <c r="O22" s="47"/>
      <c r="P22" s="46"/>
      <c r="Q22" s="46"/>
      <c r="R22" s="46"/>
      <c r="S22" s="46"/>
      <c r="T22" s="46"/>
      <c r="U22" s="46"/>
      <c r="V22" s="46"/>
      <c r="W22" s="46"/>
      <c r="X22" s="46"/>
    </row>
    <row r="23" spans="1:24" s="17" customFormat="1" x14ac:dyDescent="0.15">
      <c r="A23" s="18"/>
      <c r="B23" s="33"/>
      <c r="C23" s="33"/>
      <c r="D23" s="33"/>
      <c r="E23" s="54"/>
      <c r="F23" s="34"/>
      <c r="G23" s="35"/>
      <c r="H23" s="35"/>
      <c r="I23" s="35"/>
      <c r="J23" s="35"/>
      <c r="K23" s="35"/>
      <c r="L23" s="35"/>
      <c r="M23" s="34"/>
      <c r="N23" s="46"/>
      <c r="O23" s="47"/>
      <c r="P23" s="46"/>
      <c r="Q23" s="46"/>
      <c r="R23" s="46"/>
      <c r="S23" s="46"/>
      <c r="T23" s="46"/>
      <c r="U23" s="46"/>
      <c r="V23" s="46"/>
      <c r="W23" s="46"/>
      <c r="X23" s="46"/>
    </row>
    <row r="24" spans="1:24" s="17" customFormat="1" x14ac:dyDescent="0.15">
      <c r="A24" s="12" t="s">
        <v>14</v>
      </c>
      <c r="B24" s="69" t="s">
        <v>3</v>
      </c>
      <c r="C24" s="70"/>
      <c r="D24" s="70"/>
      <c r="E24" s="70"/>
      <c r="F24" s="70"/>
      <c r="G24" s="70"/>
      <c r="H24" s="71"/>
      <c r="I24" s="44"/>
      <c r="J24" s="66" t="s">
        <v>8</v>
      </c>
      <c r="K24" s="67"/>
      <c r="L24" s="67"/>
      <c r="M24" s="67"/>
      <c r="N24" s="67"/>
      <c r="O24" s="67"/>
      <c r="P24" s="68"/>
      <c r="Q24" s="41"/>
      <c r="R24" s="72" t="s">
        <v>13</v>
      </c>
      <c r="S24" s="73"/>
      <c r="T24" s="73"/>
      <c r="U24" s="73"/>
      <c r="V24" s="73"/>
      <c r="W24" s="73"/>
      <c r="X24" s="74"/>
    </row>
    <row r="25" spans="1:24" s="17" customFormat="1" x14ac:dyDescent="0.15">
      <c r="A25" s="7" t="s">
        <v>4</v>
      </c>
      <c r="B25" s="28" t="s">
        <v>22</v>
      </c>
      <c r="C25" s="28" t="s">
        <v>23</v>
      </c>
      <c r="D25" s="28" t="s">
        <v>1</v>
      </c>
      <c r="E25" s="30" t="s">
        <v>5</v>
      </c>
      <c r="F25" s="29" t="s">
        <v>7</v>
      </c>
      <c r="G25" s="29" t="s">
        <v>6</v>
      </c>
      <c r="H25" s="29" t="s">
        <v>0</v>
      </c>
      <c r="I25" s="45"/>
      <c r="J25" s="28" t="s">
        <v>22</v>
      </c>
      <c r="K25" s="28" t="s">
        <v>23</v>
      </c>
      <c r="L25" s="28" t="s">
        <v>1</v>
      </c>
      <c r="M25" s="29" t="s">
        <v>5</v>
      </c>
      <c r="N25" s="29" t="s">
        <v>7</v>
      </c>
      <c r="O25" s="30" t="s">
        <v>6</v>
      </c>
      <c r="P25" s="29" t="s">
        <v>0</v>
      </c>
      <c r="Q25" s="41"/>
      <c r="R25" s="28" t="s">
        <v>22</v>
      </c>
      <c r="S25" s="28" t="s">
        <v>23</v>
      </c>
      <c r="T25" s="28" t="s">
        <v>1</v>
      </c>
      <c r="U25" s="29" t="s">
        <v>5</v>
      </c>
      <c r="V25" s="29" t="s">
        <v>7</v>
      </c>
      <c r="W25" s="30" t="s">
        <v>6</v>
      </c>
      <c r="X25" s="29" t="s">
        <v>0</v>
      </c>
    </row>
    <row r="26" spans="1:24" s="17" customFormat="1" ht="12.75" x14ac:dyDescent="0.2">
      <c r="A26" s="9">
        <v>1</v>
      </c>
      <c r="B26" s="19">
        <v>1680</v>
      </c>
      <c r="C26" s="19">
        <v>24</v>
      </c>
      <c r="D26" s="32">
        <f t="shared" ref="D26:D31" si="0">B26*C26</f>
        <v>40320</v>
      </c>
      <c r="E26" s="19">
        <v>5325</v>
      </c>
      <c r="F26" s="20">
        <v>3212</v>
      </c>
      <c r="G26" s="19">
        <v>6000</v>
      </c>
      <c r="H26" s="19">
        <f t="shared" ref="H26:H31" si="1">SUM(D26:G26)</f>
        <v>54857</v>
      </c>
      <c r="I26" s="19"/>
      <c r="J26" s="19">
        <v>1680</v>
      </c>
      <c r="K26" s="19">
        <v>25</v>
      </c>
      <c r="L26" s="32">
        <f t="shared" ref="L26:L31" si="2">J26*K26</f>
        <v>42000</v>
      </c>
      <c r="M26" s="20">
        <v>5325</v>
      </c>
      <c r="N26" s="21">
        <v>4324</v>
      </c>
      <c r="O26" s="23">
        <v>3000</v>
      </c>
      <c r="P26" s="42">
        <f t="shared" ref="P26:P31" si="3">SUM(L26:O26)</f>
        <v>54649</v>
      </c>
      <c r="Q26" s="42"/>
      <c r="R26" s="42"/>
      <c r="S26" s="42"/>
      <c r="T26" s="19"/>
      <c r="U26" s="20"/>
      <c r="V26" s="21"/>
      <c r="W26" s="23"/>
      <c r="X26" s="42">
        <f t="shared" ref="X26:X31" si="4">SUM(T26:W26)</f>
        <v>0</v>
      </c>
    </row>
    <row r="27" spans="1:24" s="17" customFormat="1" ht="12.75" x14ac:dyDescent="0.2">
      <c r="A27" s="9">
        <v>2</v>
      </c>
      <c r="B27" s="19">
        <v>1430</v>
      </c>
      <c r="C27" s="19">
        <v>27</v>
      </c>
      <c r="D27" s="32">
        <f t="shared" si="0"/>
        <v>38610</v>
      </c>
      <c r="E27" s="19">
        <v>5325</v>
      </c>
      <c r="F27" s="20">
        <v>4356</v>
      </c>
      <c r="G27" s="22">
        <v>3000</v>
      </c>
      <c r="H27" s="19">
        <f t="shared" si="1"/>
        <v>51291</v>
      </c>
      <c r="I27" s="22"/>
      <c r="J27" s="19">
        <v>1430</v>
      </c>
      <c r="K27" s="22">
        <v>26</v>
      </c>
      <c r="L27" s="32">
        <f t="shared" si="2"/>
        <v>37180</v>
      </c>
      <c r="M27" s="20">
        <v>5325</v>
      </c>
      <c r="N27" s="21"/>
      <c r="O27" s="23">
        <v>3000</v>
      </c>
      <c r="P27" s="42">
        <f t="shared" si="3"/>
        <v>45505</v>
      </c>
      <c r="Q27" s="42"/>
      <c r="R27" s="42"/>
      <c r="S27" s="42"/>
      <c r="T27" s="19"/>
      <c r="U27" s="20"/>
      <c r="V27" s="21"/>
      <c r="W27" s="23"/>
      <c r="X27" s="42">
        <f t="shared" si="4"/>
        <v>0</v>
      </c>
    </row>
    <row r="28" spans="1:24" s="17" customFormat="1" ht="12.75" x14ac:dyDescent="0.2">
      <c r="A28" s="9">
        <v>3</v>
      </c>
      <c r="B28" s="19">
        <v>1430</v>
      </c>
      <c r="C28" s="19">
        <v>21</v>
      </c>
      <c r="D28" s="32">
        <f t="shared" si="0"/>
        <v>30030</v>
      </c>
      <c r="E28" s="19">
        <v>5325</v>
      </c>
      <c r="F28" s="20">
        <v>7950</v>
      </c>
      <c r="G28" s="23">
        <v>3000</v>
      </c>
      <c r="H28" s="19">
        <f t="shared" si="1"/>
        <v>46305</v>
      </c>
      <c r="I28" s="23"/>
      <c r="J28" s="19">
        <v>1430</v>
      </c>
      <c r="K28" s="23">
        <v>20</v>
      </c>
      <c r="L28" s="32">
        <f t="shared" si="2"/>
        <v>28600</v>
      </c>
      <c r="M28" s="20">
        <v>5325</v>
      </c>
      <c r="N28" s="21">
        <v>6940</v>
      </c>
      <c r="O28" s="23">
        <v>3000</v>
      </c>
      <c r="P28" s="42">
        <f t="shared" si="3"/>
        <v>43865</v>
      </c>
      <c r="Q28" s="42"/>
      <c r="R28" s="42"/>
      <c r="S28" s="42"/>
      <c r="T28" s="19"/>
      <c r="U28" s="20"/>
      <c r="V28" s="21"/>
      <c r="W28" s="23"/>
      <c r="X28" s="42">
        <f t="shared" si="4"/>
        <v>0</v>
      </c>
    </row>
    <row r="29" spans="1:24" s="17" customFormat="1" ht="12.75" x14ac:dyDescent="0.2">
      <c r="A29" s="9">
        <v>4</v>
      </c>
      <c r="B29" s="19">
        <v>1430</v>
      </c>
      <c r="C29" s="19">
        <v>22</v>
      </c>
      <c r="D29" s="32">
        <f t="shared" si="0"/>
        <v>31460</v>
      </c>
      <c r="E29" s="19">
        <v>5325</v>
      </c>
      <c r="F29" s="20">
        <v>6850</v>
      </c>
      <c r="G29" s="23">
        <v>3000</v>
      </c>
      <c r="H29" s="19">
        <f t="shared" si="1"/>
        <v>46635</v>
      </c>
      <c r="I29" s="23"/>
      <c r="J29" s="19">
        <v>1430</v>
      </c>
      <c r="K29" s="23">
        <v>22</v>
      </c>
      <c r="L29" s="32">
        <f t="shared" si="2"/>
        <v>31460</v>
      </c>
      <c r="M29" s="20">
        <v>5325</v>
      </c>
      <c r="N29" s="21">
        <v>4970</v>
      </c>
      <c r="O29" s="23">
        <v>3000</v>
      </c>
      <c r="P29" s="42">
        <f t="shared" si="3"/>
        <v>44755</v>
      </c>
      <c r="Q29" s="42"/>
      <c r="R29" s="42"/>
      <c r="S29" s="42"/>
      <c r="T29" s="19"/>
      <c r="U29" s="20"/>
      <c r="V29" s="21"/>
      <c r="W29" s="23"/>
      <c r="X29" s="42">
        <f t="shared" si="4"/>
        <v>0</v>
      </c>
    </row>
    <row r="30" spans="1:24" s="17" customFormat="1" ht="12.75" x14ac:dyDescent="0.2">
      <c r="A30" s="9">
        <v>5</v>
      </c>
      <c r="B30" s="19">
        <v>1430</v>
      </c>
      <c r="C30" s="19">
        <v>22</v>
      </c>
      <c r="D30" s="32">
        <f t="shared" si="0"/>
        <v>31460</v>
      </c>
      <c r="E30" s="19">
        <v>5325</v>
      </c>
      <c r="F30" s="20">
        <v>7730</v>
      </c>
      <c r="G30" s="23">
        <v>3000</v>
      </c>
      <c r="H30" s="19">
        <f t="shared" si="1"/>
        <v>47515</v>
      </c>
      <c r="I30" s="23"/>
      <c r="J30" s="19">
        <v>1430</v>
      </c>
      <c r="K30" s="23">
        <v>21</v>
      </c>
      <c r="L30" s="32">
        <f t="shared" si="2"/>
        <v>30030</v>
      </c>
      <c r="M30" s="20">
        <v>5325</v>
      </c>
      <c r="N30" s="21">
        <v>6800</v>
      </c>
      <c r="O30" s="23">
        <v>3000</v>
      </c>
      <c r="P30" s="42">
        <f t="shared" si="3"/>
        <v>45155</v>
      </c>
      <c r="Q30" s="42"/>
      <c r="R30" s="42"/>
      <c r="S30" s="42"/>
      <c r="T30" s="19"/>
      <c r="U30" s="20"/>
      <c r="V30" s="21"/>
      <c r="W30" s="23"/>
      <c r="X30" s="42">
        <f t="shared" si="4"/>
        <v>0</v>
      </c>
    </row>
    <row r="31" spans="1:24" s="17" customFormat="1" ht="12.75" x14ac:dyDescent="0.2">
      <c r="A31" s="9">
        <v>6</v>
      </c>
      <c r="B31" s="19">
        <v>1430</v>
      </c>
      <c r="C31" s="19">
        <v>21</v>
      </c>
      <c r="D31" s="32">
        <f t="shared" si="0"/>
        <v>30030</v>
      </c>
      <c r="E31" s="19">
        <v>5325</v>
      </c>
      <c r="F31" s="20">
        <v>8320</v>
      </c>
      <c r="G31" s="23">
        <v>3000</v>
      </c>
      <c r="H31" s="19">
        <f t="shared" si="1"/>
        <v>46675</v>
      </c>
      <c r="I31" s="23"/>
      <c r="J31" s="19">
        <v>1430</v>
      </c>
      <c r="K31" s="23">
        <v>15</v>
      </c>
      <c r="L31" s="32">
        <f t="shared" si="2"/>
        <v>21450</v>
      </c>
      <c r="M31" s="20">
        <v>5325</v>
      </c>
      <c r="N31" s="21">
        <v>2200</v>
      </c>
      <c r="O31" s="23">
        <v>3000</v>
      </c>
      <c r="P31" s="42">
        <f t="shared" si="3"/>
        <v>31975</v>
      </c>
      <c r="Q31" s="42"/>
      <c r="R31" s="42"/>
      <c r="S31" s="42"/>
      <c r="T31" s="19"/>
      <c r="U31" s="20"/>
      <c r="V31" s="21"/>
      <c r="W31" s="23"/>
      <c r="X31" s="42">
        <f t="shared" si="4"/>
        <v>0</v>
      </c>
    </row>
    <row r="32" spans="1:24" s="17" customFormat="1" x14ac:dyDescent="0.15">
      <c r="A32" s="18"/>
      <c r="B32" s="33"/>
      <c r="C32" s="33"/>
      <c r="D32" s="75"/>
      <c r="E32" s="76"/>
      <c r="F32" s="76"/>
      <c r="G32" s="76"/>
      <c r="H32" s="76"/>
      <c r="I32" s="36"/>
      <c r="J32" s="36"/>
      <c r="K32" s="36"/>
      <c r="L32" s="77"/>
      <c r="M32" s="77"/>
      <c r="N32" s="77"/>
      <c r="O32" s="77"/>
      <c r="P32" s="46"/>
      <c r="Q32" s="46"/>
      <c r="R32" s="46"/>
      <c r="S32" s="46"/>
      <c r="T32" s="46"/>
      <c r="U32" s="46"/>
      <c r="V32" s="46"/>
      <c r="W32" s="46"/>
      <c r="X32" s="46"/>
    </row>
    <row r="33" spans="1:24" s="17" customFormat="1" x14ac:dyDescent="0.15">
      <c r="A33" s="16"/>
      <c r="B33" s="37"/>
      <c r="C33" s="37"/>
      <c r="D33" s="37"/>
      <c r="E33" s="37"/>
      <c r="F33" s="38"/>
      <c r="G33" s="39"/>
      <c r="H33" s="39"/>
      <c r="I33" s="39"/>
      <c r="J33" s="39"/>
      <c r="K33" s="39"/>
      <c r="L33" s="37"/>
      <c r="M33" s="38"/>
      <c r="N33" s="37"/>
      <c r="O33" s="39"/>
      <c r="P33" s="46"/>
      <c r="Q33" s="46"/>
      <c r="R33" s="46"/>
      <c r="S33" s="46"/>
      <c r="T33" s="46"/>
      <c r="U33" s="46"/>
      <c r="V33" s="46"/>
      <c r="W33" s="46"/>
      <c r="X33" s="46"/>
    </row>
    <row r="34" spans="1:24" s="17" customFormat="1" x14ac:dyDescent="0.15">
      <c r="A34" s="12" t="s">
        <v>15</v>
      </c>
      <c r="B34" s="69" t="s">
        <v>3</v>
      </c>
      <c r="C34" s="70"/>
      <c r="D34" s="70"/>
      <c r="E34" s="70"/>
      <c r="F34" s="70"/>
      <c r="G34" s="70"/>
      <c r="H34" s="71"/>
      <c r="I34" s="44"/>
      <c r="J34" s="66" t="s">
        <v>8</v>
      </c>
      <c r="K34" s="67"/>
      <c r="L34" s="67"/>
      <c r="M34" s="67"/>
      <c r="N34" s="67"/>
      <c r="O34" s="67"/>
      <c r="P34" s="68"/>
      <c r="Q34" s="41"/>
      <c r="R34" s="72" t="s">
        <v>13</v>
      </c>
      <c r="S34" s="73"/>
      <c r="T34" s="73"/>
      <c r="U34" s="73"/>
      <c r="V34" s="73"/>
      <c r="W34" s="73"/>
      <c r="X34" s="74"/>
    </row>
    <row r="35" spans="1:24" s="17" customFormat="1" x14ac:dyDescent="0.15">
      <c r="A35" s="7" t="s">
        <v>4</v>
      </c>
      <c r="B35" s="28" t="s">
        <v>22</v>
      </c>
      <c r="C35" s="28" t="s">
        <v>23</v>
      </c>
      <c r="D35" s="28" t="s">
        <v>1</v>
      </c>
      <c r="E35" s="30" t="s">
        <v>5</v>
      </c>
      <c r="F35" s="29" t="s">
        <v>7</v>
      </c>
      <c r="G35" s="29" t="s">
        <v>6</v>
      </c>
      <c r="H35" s="29" t="s">
        <v>0</v>
      </c>
      <c r="I35" s="45"/>
      <c r="J35" s="28" t="s">
        <v>22</v>
      </c>
      <c r="K35" s="28" t="s">
        <v>23</v>
      </c>
      <c r="L35" s="28" t="s">
        <v>1</v>
      </c>
      <c r="M35" s="29" t="s">
        <v>5</v>
      </c>
      <c r="N35" s="29" t="s">
        <v>7</v>
      </c>
      <c r="O35" s="30" t="s">
        <v>6</v>
      </c>
      <c r="P35" s="29" t="s">
        <v>0</v>
      </c>
      <c r="Q35" s="41"/>
      <c r="R35" s="28" t="s">
        <v>22</v>
      </c>
      <c r="S35" s="28" t="s">
        <v>23</v>
      </c>
      <c r="T35" s="28" t="s">
        <v>1</v>
      </c>
      <c r="U35" s="29" t="s">
        <v>5</v>
      </c>
      <c r="V35" s="29" t="s">
        <v>7</v>
      </c>
      <c r="W35" s="30" t="s">
        <v>6</v>
      </c>
      <c r="X35" s="29" t="s">
        <v>0</v>
      </c>
    </row>
    <row r="36" spans="1:24" s="17" customFormat="1" ht="12.75" x14ac:dyDescent="0.2">
      <c r="A36" s="9">
        <v>1</v>
      </c>
      <c r="B36" s="19">
        <v>1680</v>
      </c>
      <c r="C36" s="19">
        <v>22</v>
      </c>
      <c r="D36" s="32">
        <f t="shared" ref="D36:D41" si="5">B36*C36</f>
        <v>36960</v>
      </c>
      <c r="E36" s="19">
        <v>5475</v>
      </c>
      <c r="F36" s="20">
        <v>2046</v>
      </c>
      <c r="G36" s="19">
        <v>6000</v>
      </c>
      <c r="H36" s="19">
        <f t="shared" ref="H36:H41" si="6">SUM(D36:G36)</f>
        <v>50481</v>
      </c>
      <c r="I36" s="19"/>
      <c r="J36" s="19">
        <v>1680</v>
      </c>
      <c r="K36" s="19">
        <v>21</v>
      </c>
      <c r="L36" s="32">
        <f t="shared" ref="L36:L41" si="7">J36*K36</f>
        <v>35280</v>
      </c>
      <c r="M36" s="20">
        <v>5475</v>
      </c>
      <c r="N36" s="21">
        <v>3042</v>
      </c>
      <c r="O36" s="23">
        <v>3000</v>
      </c>
      <c r="P36" s="42">
        <f t="shared" ref="P36:P41" si="8">SUM(L36:O36)</f>
        <v>46797</v>
      </c>
      <c r="Q36" s="42"/>
      <c r="R36" s="42"/>
      <c r="S36" s="42"/>
      <c r="T36" s="19"/>
      <c r="U36" s="20"/>
      <c r="V36" s="21"/>
      <c r="W36" s="23"/>
      <c r="X36" s="42"/>
    </row>
    <row r="37" spans="1:24" s="17" customFormat="1" ht="12.75" x14ac:dyDescent="0.2">
      <c r="A37" s="9">
        <v>2</v>
      </c>
      <c r="B37" s="19">
        <v>1680</v>
      </c>
      <c r="C37" s="19">
        <v>21</v>
      </c>
      <c r="D37" s="32">
        <f t="shared" si="5"/>
        <v>35280</v>
      </c>
      <c r="E37" s="19">
        <v>5475</v>
      </c>
      <c r="F37" s="20">
        <v>3707</v>
      </c>
      <c r="G37" s="22">
        <v>3000</v>
      </c>
      <c r="H37" s="19">
        <f t="shared" si="6"/>
        <v>47462</v>
      </c>
      <c r="I37" s="22"/>
      <c r="J37" s="19">
        <v>1680</v>
      </c>
      <c r="K37" s="22">
        <v>23</v>
      </c>
      <c r="L37" s="32">
        <f t="shared" si="7"/>
        <v>38640</v>
      </c>
      <c r="M37" s="20">
        <v>5475</v>
      </c>
      <c r="N37" s="21">
        <v>2882</v>
      </c>
      <c r="O37" s="23">
        <v>3000</v>
      </c>
      <c r="P37" s="42">
        <f t="shared" si="8"/>
        <v>49997</v>
      </c>
      <c r="Q37" s="42"/>
      <c r="R37" s="19">
        <v>1680</v>
      </c>
      <c r="S37" s="42">
        <v>4</v>
      </c>
      <c r="T37" s="19">
        <f>R37*S37</f>
        <v>6720</v>
      </c>
      <c r="U37" s="20">
        <v>5475</v>
      </c>
      <c r="V37" s="21">
        <v>1912</v>
      </c>
      <c r="W37" s="23"/>
      <c r="X37" s="42">
        <f>SUM(T37:W37)</f>
        <v>14107</v>
      </c>
    </row>
    <row r="38" spans="1:24" s="17" customFormat="1" ht="12.75" x14ac:dyDescent="0.2">
      <c r="A38" s="9">
        <v>3</v>
      </c>
      <c r="B38" s="19">
        <v>1680</v>
      </c>
      <c r="C38" s="19">
        <v>24</v>
      </c>
      <c r="D38" s="32">
        <f t="shared" si="5"/>
        <v>40320</v>
      </c>
      <c r="E38" s="19">
        <v>5475</v>
      </c>
      <c r="F38" s="20">
        <v>7717</v>
      </c>
      <c r="G38" s="23">
        <v>3000</v>
      </c>
      <c r="H38" s="19">
        <f t="shared" si="6"/>
        <v>56512</v>
      </c>
      <c r="I38" s="23"/>
      <c r="J38" s="19">
        <v>1680</v>
      </c>
      <c r="K38" s="23">
        <v>25</v>
      </c>
      <c r="L38" s="32">
        <f t="shared" si="7"/>
        <v>42000</v>
      </c>
      <c r="M38" s="20">
        <v>5475</v>
      </c>
      <c r="N38" s="21">
        <v>6058</v>
      </c>
      <c r="O38" s="23">
        <v>3000</v>
      </c>
      <c r="P38" s="42">
        <f t="shared" si="8"/>
        <v>56533</v>
      </c>
      <c r="Q38" s="42"/>
      <c r="R38" s="42"/>
      <c r="S38" s="42"/>
      <c r="T38" s="19"/>
      <c r="U38" s="20"/>
      <c r="V38" s="21"/>
      <c r="W38" s="23"/>
      <c r="X38" s="42"/>
    </row>
    <row r="39" spans="1:24" s="17" customFormat="1" ht="12.75" x14ac:dyDescent="0.2">
      <c r="A39" s="9">
        <v>4</v>
      </c>
      <c r="B39" s="19">
        <v>1680</v>
      </c>
      <c r="C39" s="19">
        <v>25</v>
      </c>
      <c r="D39" s="32">
        <f t="shared" si="5"/>
        <v>42000</v>
      </c>
      <c r="E39" s="19">
        <v>5475</v>
      </c>
      <c r="F39" s="20">
        <v>8602</v>
      </c>
      <c r="G39" s="23">
        <v>3000</v>
      </c>
      <c r="H39" s="19">
        <f t="shared" si="6"/>
        <v>59077</v>
      </c>
      <c r="I39" s="23"/>
      <c r="J39" s="19">
        <v>1680</v>
      </c>
      <c r="K39" s="23">
        <v>22</v>
      </c>
      <c r="L39" s="32">
        <f t="shared" si="7"/>
        <v>36960</v>
      </c>
      <c r="M39" s="20">
        <v>5475</v>
      </c>
      <c r="N39" s="21">
        <v>6477</v>
      </c>
      <c r="O39" s="23">
        <v>3000</v>
      </c>
      <c r="P39" s="42">
        <f t="shared" si="8"/>
        <v>51912</v>
      </c>
      <c r="Q39" s="42"/>
      <c r="R39" s="19">
        <v>1680</v>
      </c>
      <c r="S39" s="42">
        <v>6</v>
      </c>
      <c r="T39" s="19">
        <f>R39*S39</f>
        <v>10080</v>
      </c>
      <c r="U39" s="20">
        <v>5475</v>
      </c>
      <c r="V39" s="21"/>
      <c r="W39" s="23"/>
      <c r="X39" s="42">
        <f>SUM(T39:W39)</f>
        <v>15555</v>
      </c>
    </row>
    <row r="40" spans="1:24" s="17" customFormat="1" ht="12.75" x14ac:dyDescent="0.2">
      <c r="A40" s="9">
        <v>5</v>
      </c>
      <c r="B40" s="19">
        <v>1680</v>
      </c>
      <c r="C40" s="19">
        <v>23</v>
      </c>
      <c r="D40" s="32">
        <f t="shared" si="5"/>
        <v>38640</v>
      </c>
      <c r="E40" s="19">
        <v>5475</v>
      </c>
      <c r="F40" s="20">
        <v>6903</v>
      </c>
      <c r="G40" s="23">
        <v>7248</v>
      </c>
      <c r="H40" s="19">
        <f t="shared" si="6"/>
        <v>58266</v>
      </c>
      <c r="I40" s="23"/>
      <c r="J40" s="19">
        <v>1680</v>
      </c>
      <c r="K40" s="23">
        <v>26</v>
      </c>
      <c r="L40" s="32">
        <f t="shared" si="7"/>
        <v>43680</v>
      </c>
      <c r="M40" s="20">
        <v>5475</v>
      </c>
      <c r="N40" s="21">
        <v>7627</v>
      </c>
      <c r="O40" s="23">
        <v>3000</v>
      </c>
      <c r="P40" s="42">
        <f t="shared" si="8"/>
        <v>59782</v>
      </c>
      <c r="Q40" s="42"/>
      <c r="R40" s="19">
        <v>1680</v>
      </c>
      <c r="S40" s="42">
        <v>5</v>
      </c>
      <c r="T40" s="19">
        <f>R40*S40</f>
        <v>8400</v>
      </c>
      <c r="U40" s="20">
        <v>5475</v>
      </c>
      <c r="V40" s="21">
        <v>2430</v>
      </c>
      <c r="W40" s="23"/>
      <c r="X40" s="42">
        <f>SUM(T40:W40)</f>
        <v>16305</v>
      </c>
    </row>
    <row r="41" spans="1:24" s="17" customFormat="1" ht="12.75" x14ac:dyDescent="0.2">
      <c r="A41" s="9">
        <v>6</v>
      </c>
      <c r="B41" s="19">
        <v>1680</v>
      </c>
      <c r="C41" s="19">
        <v>19</v>
      </c>
      <c r="D41" s="32">
        <f t="shared" si="5"/>
        <v>31920</v>
      </c>
      <c r="E41" s="19">
        <v>5475</v>
      </c>
      <c r="F41" s="20">
        <v>10516</v>
      </c>
      <c r="G41" s="23">
        <v>3000</v>
      </c>
      <c r="H41" s="19">
        <f t="shared" si="6"/>
        <v>50911</v>
      </c>
      <c r="I41" s="23"/>
      <c r="J41" s="19">
        <v>1680</v>
      </c>
      <c r="K41" s="23">
        <v>14</v>
      </c>
      <c r="L41" s="32">
        <f t="shared" si="7"/>
        <v>23520</v>
      </c>
      <c r="M41" s="20">
        <v>5475</v>
      </c>
      <c r="N41" s="21">
        <v>10516</v>
      </c>
      <c r="O41" s="23">
        <v>3000</v>
      </c>
      <c r="P41" s="42">
        <f t="shared" si="8"/>
        <v>42511</v>
      </c>
      <c r="Q41" s="42"/>
      <c r="R41" s="42"/>
      <c r="S41" s="42"/>
      <c r="T41" s="19"/>
      <c r="U41" s="20"/>
      <c r="V41" s="21"/>
      <c r="W41" s="23"/>
      <c r="X41" s="42"/>
    </row>
    <row r="42" spans="1:24" s="17" customFormat="1" ht="12.75" x14ac:dyDescent="0.2">
      <c r="A42" s="9"/>
      <c r="B42" s="19"/>
      <c r="C42" s="19"/>
      <c r="D42" s="32"/>
      <c r="E42" s="19"/>
      <c r="F42" s="20"/>
      <c r="G42" s="23"/>
      <c r="H42" s="19"/>
      <c r="I42" s="23"/>
      <c r="J42" s="19"/>
      <c r="K42" s="23"/>
      <c r="L42" s="32"/>
      <c r="M42" s="20"/>
      <c r="N42" s="21"/>
      <c r="O42" s="23"/>
      <c r="P42" s="42"/>
      <c r="Q42" s="42"/>
      <c r="R42" s="42"/>
      <c r="S42" s="42"/>
      <c r="T42" s="19"/>
      <c r="U42" s="20"/>
      <c r="V42" s="21"/>
      <c r="W42" s="23"/>
      <c r="X42" s="42"/>
    </row>
    <row r="43" spans="1:24" s="17" customFormat="1" x14ac:dyDescent="0.15">
      <c r="A43" s="18"/>
      <c r="B43" s="33"/>
      <c r="C43" s="33"/>
      <c r="D43" s="75"/>
      <c r="E43" s="76"/>
      <c r="F43" s="76"/>
      <c r="G43" s="76"/>
      <c r="H43" s="76"/>
      <c r="I43" s="36"/>
      <c r="J43" s="36"/>
      <c r="K43" s="36"/>
      <c r="L43" s="77"/>
      <c r="M43" s="77"/>
      <c r="N43" s="77"/>
      <c r="O43" s="77"/>
      <c r="P43" s="46"/>
      <c r="Q43" s="46"/>
      <c r="R43" s="46"/>
      <c r="S43" s="46"/>
      <c r="T43" s="46"/>
      <c r="U43" s="46"/>
      <c r="V43" s="46"/>
      <c r="W43" s="46"/>
      <c r="X43" s="46"/>
    </row>
    <row r="44" spans="1:24" s="17" customFormat="1" x14ac:dyDescent="0.15">
      <c r="A44" s="12" t="s">
        <v>24</v>
      </c>
      <c r="B44" s="69" t="s">
        <v>3</v>
      </c>
      <c r="C44" s="70"/>
      <c r="D44" s="70"/>
      <c r="E44" s="70"/>
      <c r="F44" s="70"/>
      <c r="G44" s="70"/>
      <c r="H44" s="71"/>
      <c r="I44" s="6"/>
      <c r="J44" s="66" t="s">
        <v>8</v>
      </c>
      <c r="K44" s="67"/>
      <c r="L44" s="67"/>
      <c r="M44" s="67"/>
      <c r="N44" s="67"/>
      <c r="O44" s="67"/>
      <c r="P44" s="68"/>
      <c r="Q44" s="3"/>
      <c r="R44" s="72" t="s">
        <v>13</v>
      </c>
      <c r="S44" s="73"/>
      <c r="T44" s="73"/>
      <c r="U44" s="73"/>
      <c r="V44" s="73"/>
      <c r="W44" s="73"/>
      <c r="X44" s="74"/>
    </row>
    <row r="45" spans="1:24" s="17" customFormat="1" x14ac:dyDescent="0.15">
      <c r="A45" s="7" t="s">
        <v>4</v>
      </c>
      <c r="B45" s="28" t="s">
        <v>22</v>
      </c>
      <c r="C45" s="28" t="s">
        <v>23</v>
      </c>
      <c r="D45" s="28" t="s">
        <v>1</v>
      </c>
      <c r="E45" s="30" t="s">
        <v>5</v>
      </c>
      <c r="F45" s="29" t="s">
        <v>7</v>
      </c>
      <c r="G45" s="29" t="s">
        <v>6</v>
      </c>
      <c r="H45" s="29" t="s">
        <v>0</v>
      </c>
      <c r="I45" s="8"/>
      <c r="J45" s="28" t="s">
        <v>22</v>
      </c>
      <c r="K45" s="28" t="s">
        <v>23</v>
      </c>
      <c r="L45" s="28" t="s">
        <v>1</v>
      </c>
      <c r="M45" s="29" t="s">
        <v>5</v>
      </c>
      <c r="N45" s="29" t="s">
        <v>7</v>
      </c>
      <c r="O45" s="30" t="s">
        <v>6</v>
      </c>
      <c r="P45" s="29" t="s">
        <v>0</v>
      </c>
      <c r="Q45" s="3"/>
      <c r="R45" s="28" t="s">
        <v>22</v>
      </c>
      <c r="S45" s="28" t="s">
        <v>23</v>
      </c>
      <c r="T45" s="28" t="s">
        <v>1</v>
      </c>
      <c r="U45" s="29" t="s">
        <v>5</v>
      </c>
      <c r="V45" s="29" t="s">
        <v>7</v>
      </c>
      <c r="W45" s="30" t="s">
        <v>6</v>
      </c>
      <c r="X45" s="29" t="s">
        <v>0</v>
      </c>
    </row>
    <row r="46" spans="1:24" s="17" customFormat="1" x14ac:dyDescent="0.15">
      <c r="A46" s="9">
        <v>1</v>
      </c>
      <c r="B46" s="19">
        <v>1680</v>
      </c>
      <c r="C46" s="19">
        <v>23</v>
      </c>
      <c r="D46" s="19">
        <f>B46*C46</f>
        <v>38640</v>
      </c>
      <c r="E46" s="19">
        <v>5275</v>
      </c>
      <c r="F46" s="20">
        <v>2046</v>
      </c>
      <c r="G46" s="19">
        <v>6000</v>
      </c>
      <c r="H46" s="19">
        <f>SUM(D46:G46)</f>
        <v>51961</v>
      </c>
      <c r="I46" s="13"/>
      <c r="J46" s="19">
        <v>1680</v>
      </c>
      <c r="K46" s="19">
        <v>24</v>
      </c>
      <c r="L46" s="19">
        <f>J46*K46</f>
        <v>40320</v>
      </c>
      <c r="M46" s="20">
        <v>5275</v>
      </c>
      <c r="N46" s="21">
        <v>3147</v>
      </c>
      <c r="O46" s="23">
        <v>3000</v>
      </c>
      <c r="P46" s="42">
        <f>SUM(L46:O46)</f>
        <v>51742</v>
      </c>
      <c r="Q46" s="4"/>
      <c r="R46" s="42"/>
      <c r="S46" s="42"/>
      <c r="T46" s="19"/>
      <c r="U46" s="20"/>
      <c r="V46" s="21"/>
      <c r="W46" s="23"/>
      <c r="X46" s="42">
        <f>SUM(T46:W46)</f>
        <v>0</v>
      </c>
    </row>
    <row r="47" spans="1:24" s="17" customFormat="1" x14ac:dyDescent="0.15">
      <c r="A47" s="9">
        <v>2</v>
      </c>
      <c r="B47" s="19">
        <v>1680</v>
      </c>
      <c r="C47" s="19">
        <v>27</v>
      </c>
      <c r="D47" s="19">
        <f>B47*C47</f>
        <v>45360</v>
      </c>
      <c r="E47" s="19">
        <v>5275</v>
      </c>
      <c r="F47" s="20">
        <v>3157</v>
      </c>
      <c r="G47" s="22">
        <v>3000</v>
      </c>
      <c r="H47" s="19">
        <f>SUM(D47:G47)</f>
        <v>56792</v>
      </c>
      <c r="I47" s="14"/>
      <c r="J47" s="19">
        <v>1680</v>
      </c>
      <c r="K47" s="22">
        <v>30</v>
      </c>
      <c r="L47" s="19">
        <f>J47*K47</f>
        <v>50400</v>
      </c>
      <c r="M47" s="20">
        <v>5275</v>
      </c>
      <c r="N47" s="21">
        <v>4749</v>
      </c>
      <c r="O47" s="23">
        <v>3000</v>
      </c>
      <c r="P47" s="42">
        <f>SUM(L47:O47)</f>
        <v>63424</v>
      </c>
      <c r="Q47" s="4"/>
      <c r="R47" s="19">
        <v>1680</v>
      </c>
      <c r="S47" s="42">
        <v>9</v>
      </c>
      <c r="T47" s="19">
        <f>R47*S47</f>
        <v>15120</v>
      </c>
      <c r="U47" s="20">
        <v>5275</v>
      </c>
      <c r="V47" s="21"/>
      <c r="W47" s="23"/>
      <c r="X47" s="42">
        <f>SUM(T47:W47)</f>
        <v>20395</v>
      </c>
    </row>
    <row r="48" spans="1:24" s="17" customFormat="1" x14ac:dyDescent="0.15">
      <c r="A48" s="9">
        <v>3</v>
      </c>
      <c r="B48" s="19">
        <v>1680</v>
      </c>
      <c r="C48" s="19">
        <v>26</v>
      </c>
      <c r="D48" s="19">
        <f>B48*C48</f>
        <v>43680</v>
      </c>
      <c r="E48" s="19">
        <v>5275</v>
      </c>
      <c r="F48" s="20">
        <v>6092</v>
      </c>
      <c r="G48" s="23">
        <v>3000</v>
      </c>
      <c r="H48" s="19">
        <f>SUM(D48:G48)</f>
        <v>58047</v>
      </c>
      <c r="I48" s="10"/>
      <c r="J48" s="19">
        <v>1680</v>
      </c>
      <c r="K48" s="23">
        <v>28</v>
      </c>
      <c r="L48" s="19">
        <f>J48*K48</f>
        <v>47040</v>
      </c>
      <c r="M48" s="20">
        <v>5275</v>
      </c>
      <c r="N48" s="21">
        <v>7832</v>
      </c>
      <c r="O48" s="23">
        <v>3000</v>
      </c>
      <c r="P48" s="42">
        <f>SUM(L48:O48)</f>
        <v>63147</v>
      </c>
      <c r="Q48" s="4"/>
      <c r="R48" s="19">
        <v>1680</v>
      </c>
      <c r="S48" s="42">
        <v>9</v>
      </c>
      <c r="T48" s="19">
        <f>R48*S48</f>
        <v>15120</v>
      </c>
      <c r="U48" s="20">
        <v>5275</v>
      </c>
      <c r="V48" s="21"/>
      <c r="W48" s="23"/>
      <c r="X48" s="42">
        <f>SUM(T48:W48)</f>
        <v>20395</v>
      </c>
    </row>
    <row r="49" spans="1:24" s="17" customFormat="1" x14ac:dyDescent="0.15">
      <c r="A49" s="9">
        <v>4</v>
      </c>
      <c r="B49" s="19">
        <v>1680</v>
      </c>
      <c r="C49" s="19">
        <v>30</v>
      </c>
      <c r="D49" s="19">
        <f>B49*C49</f>
        <v>50400</v>
      </c>
      <c r="E49" s="19">
        <v>5275</v>
      </c>
      <c r="F49" s="20">
        <v>6092</v>
      </c>
      <c r="G49" s="23">
        <v>3000</v>
      </c>
      <c r="H49" s="19">
        <f>SUM(D49:G49)</f>
        <v>64767</v>
      </c>
      <c r="I49" s="10"/>
      <c r="J49" s="19">
        <v>1680</v>
      </c>
      <c r="K49" s="23">
        <v>30</v>
      </c>
      <c r="L49" s="19">
        <f>J49*K49</f>
        <v>50400</v>
      </c>
      <c r="M49" s="20">
        <v>5275</v>
      </c>
      <c r="N49" s="21">
        <v>7832</v>
      </c>
      <c r="O49" s="23">
        <v>8820</v>
      </c>
      <c r="P49" s="42">
        <f>SUM(L49:O49)</f>
        <v>72327</v>
      </c>
      <c r="Q49" s="4"/>
      <c r="R49" s="42"/>
      <c r="S49" s="42"/>
      <c r="T49" s="19"/>
      <c r="U49" s="20"/>
      <c r="V49" s="21"/>
      <c r="W49" s="23"/>
      <c r="X49" s="42"/>
    </row>
    <row r="50" spans="1:24" s="17" customFormat="1" x14ac:dyDescent="0.15">
      <c r="A50" s="9"/>
      <c r="B50" s="19"/>
      <c r="C50" s="19"/>
      <c r="D50" s="19"/>
      <c r="E50" s="19"/>
      <c r="F50" s="20"/>
      <c r="G50" s="23"/>
      <c r="H50" s="19"/>
      <c r="I50" s="10"/>
      <c r="J50" s="23"/>
      <c r="K50" s="23"/>
      <c r="L50" s="19"/>
      <c r="M50" s="20"/>
      <c r="N50" s="21"/>
      <c r="O50" s="23"/>
      <c r="P50" s="42"/>
      <c r="Q50" s="4"/>
      <c r="R50" s="42"/>
      <c r="S50" s="42"/>
      <c r="T50" s="19"/>
      <c r="U50" s="20"/>
      <c r="V50" s="21"/>
      <c r="W50" s="23"/>
      <c r="X50" s="42"/>
    </row>
    <row r="51" spans="1:24" s="17" customFormat="1" x14ac:dyDescent="0.15">
      <c r="A51" s="16"/>
      <c r="B51" s="37"/>
      <c r="C51" s="37"/>
      <c r="D51" s="37"/>
      <c r="E51" s="37"/>
      <c r="F51" s="38"/>
      <c r="G51" s="39"/>
      <c r="H51" s="39"/>
      <c r="I51" s="39"/>
      <c r="J51" s="39"/>
      <c r="K51" s="39"/>
      <c r="L51" s="37"/>
      <c r="M51" s="38"/>
      <c r="N51" s="37"/>
      <c r="O51" s="39"/>
      <c r="P51" s="46"/>
      <c r="Q51" s="46"/>
      <c r="R51" s="46"/>
      <c r="S51" s="46"/>
      <c r="T51" s="46"/>
      <c r="U51" s="46"/>
      <c r="V51" s="46"/>
      <c r="W51" s="46"/>
      <c r="X51" s="46"/>
    </row>
    <row r="52" spans="1:24" s="17" customFormat="1" x14ac:dyDescent="0.15">
      <c r="A52" s="12" t="s">
        <v>16</v>
      </c>
      <c r="B52" s="69" t="s">
        <v>3</v>
      </c>
      <c r="C52" s="70"/>
      <c r="D52" s="70"/>
      <c r="E52" s="70"/>
      <c r="F52" s="70"/>
      <c r="G52" s="70"/>
      <c r="H52" s="71"/>
      <c r="I52" s="44"/>
      <c r="J52" s="66" t="s">
        <v>8</v>
      </c>
      <c r="K52" s="67"/>
      <c r="L52" s="67"/>
      <c r="M52" s="67"/>
      <c r="N52" s="67"/>
      <c r="O52" s="67"/>
      <c r="P52" s="68"/>
      <c r="Q52" s="41"/>
      <c r="R52" s="72" t="s">
        <v>13</v>
      </c>
      <c r="S52" s="73"/>
      <c r="T52" s="73"/>
      <c r="U52" s="73"/>
      <c r="V52" s="73"/>
      <c r="W52" s="73"/>
      <c r="X52" s="74"/>
    </row>
    <row r="53" spans="1:24" s="17" customFormat="1" x14ac:dyDescent="0.15">
      <c r="A53" s="7" t="s">
        <v>4</v>
      </c>
      <c r="B53" s="28" t="s">
        <v>22</v>
      </c>
      <c r="C53" s="28" t="s">
        <v>23</v>
      </c>
      <c r="D53" s="28" t="s">
        <v>1</v>
      </c>
      <c r="E53" s="30" t="s">
        <v>5</v>
      </c>
      <c r="F53" s="29" t="s">
        <v>7</v>
      </c>
      <c r="G53" s="29" t="s">
        <v>6</v>
      </c>
      <c r="H53" s="29" t="s">
        <v>0</v>
      </c>
      <c r="I53" s="45"/>
      <c r="J53" s="28" t="s">
        <v>22</v>
      </c>
      <c r="K53" s="28" t="s">
        <v>23</v>
      </c>
      <c r="L53" s="28" t="s">
        <v>1</v>
      </c>
      <c r="M53" s="29" t="s">
        <v>5</v>
      </c>
      <c r="N53" s="29" t="s">
        <v>7</v>
      </c>
      <c r="O53" s="30" t="s">
        <v>6</v>
      </c>
      <c r="P53" s="29" t="s">
        <v>0</v>
      </c>
      <c r="Q53" s="41"/>
      <c r="R53" s="28" t="s">
        <v>22</v>
      </c>
      <c r="S53" s="28" t="s">
        <v>23</v>
      </c>
      <c r="T53" s="28" t="s">
        <v>1</v>
      </c>
      <c r="U53" s="29" t="s">
        <v>5</v>
      </c>
      <c r="V53" s="29" t="s">
        <v>7</v>
      </c>
      <c r="W53" s="30" t="s">
        <v>6</v>
      </c>
      <c r="X53" s="29" t="s">
        <v>0</v>
      </c>
    </row>
    <row r="54" spans="1:24" s="17" customFormat="1" ht="12.75" x14ac:dyDescent="0.2">
      <c r="A54" s="9">
        <v>1</v>
      </c>
      <c r="B54" s="19">
        <v>1680</v>
      </c>
      <c r="C54" s="19">
        <v>22</v>
      </c>
      <c r="D54" s="32">
        <f>B54*C54</f>
        <v>36960</v>
      </c>
      <c r="E54" s="19">
        <v>5275</v>
      </c>
      <c r="F54" s="20">
        <v>2046</v>
      </c>
      <c r="G54" s="19">
        <v>6000</v>
      </c>
      <c r="H54" s="19">
        <f>SUM(D54:G54)</f>
        <v>50281</v>
      </c>
      <c r="I54" s="19"/>
      <c r="J54" s="19">
        <v>1680</v>
      </c>
      <c r="K54" s="19">
        <v>24</v>
      </c>
      <c r="L54" s="32">
        <f>J54*K54</f>
        <v>40320</v>
      </c>
      <c r="M54" s="20">
        <v>5275</v>
      </c>
      <c r="N54" s="21">
        <v>3147</v>
      </c>
      <c r="O54" s="23">
        <v>3000</v>
      </c>
      <c r="P54" s="42">
        <f>SUM(L54:O54)</f>
        <v>51742</v>
      </c>
      <c r="Q54" s="42"/>
      <c r="R54" s="42"/>
      <c r="S54" s="42"/>
      <c r="T54" s="19"/>
      <c r="U54" s="20"/>
      <c r="V54" s="21"/>
      <c r="W54" s="23"/>
      <c r="X54" s="42">
        <f>SUM(T54:W54)</f>
        <v>0</v>
      </c>
    </row>
    <row r="55" spans="1:24" s="17" customFormat="1" ht="12.75" x14ac:dyDescent="0.2">
      <c r="A55" s="9">
        <v>2</v>
      </c>
      <c r="B55" s="19">
        <v>1680</v>
      </c>
      <c r="C55" s="19">
        <v>27</v>
      </c>
      <c r="D55" s="32">
        <f>B55*C55</f>
        <v>45360</v>
      </c>
      <c r="E55" s="19">
        <v>5275</v>
      </c>
      <c r="F55" s="20">
        <v>3157</v>
      </c>
      <c r="G55" s="22">
        <v>3000</v>
      </c>
      <c r="H55" s="19">
        <f>SUM(D55:G55)</f>
        <v>56792</v>
      </c>
      <c r="I55" s="22"/>
      <c r="J55" s="19">
        <v>1680</v>
      </c>
      <c r="K55" s="22">
        <v>24</v>
      </c>
      <c r="L55" s="32">
        <f>J55*K55</f>
        <v>40320</v>
      </c>
      <c r="M55" s="20">
        <v>5275</v>
      </c>
      <c r="N55" s="21">
        <v>4749</v>
      </c>
      <c r="O55" s="23">
        <v>3000</v>
      </c>
      <c r="P55" s="42">
        <f>SUM(L55:O55)</f>
        <v>53344</v>
      </c>
      <c r="Q55" s="42"/>
      <c r="R55" s="42">
        <v>1680</v>
      </c>
      <c r="S55" s="42">
        <v>9</v>
      </c>
      <c r="T55" s="32">
        <f>R55*S55</f>
        <v>15120</v>
      </c>
      <c r="U55" s="20">
        <v>5275</v>
      </c>
      <c r="V55" s="21"/>
      <c r="W55" s="23"/>
      <c r="X55" s="42">
        <f>SUM(T55:W55)</f>
        <v>20395</v>
      </c>
    </row>
    <row r="56" spans="1:24" s="17" customFormat="1" ht="12.75" x14ac:dyDescent="0.2">
      <c r="A56" s="9">
        <v>3</v>
      </c>
      <c r="B56" s="19">
        <v>1680</v>
      </c>
      <c r="C56" s="19">
        <v>26</v>
      </c>
      <c r="D56" s="32">
        <f>B56*C56</f>
        <v>43680</v>
      </c>
      <c r="E56" s="19">
        <v>5275</v>
      </c>
      <c r="F56" s="20">
        <v>6092</v>
      </c>
      <c r="G56" s="23">
        <v>3000</v>
      </c>
      <c r="H56" s="19">
        <f>SUM(D56:G56)</f>
        <v>58047</v>
      </c>
      <c r="I56" s="23"/>
      <c r="J56" s="19">
        <v>1680</v>
      </c>
      <c r="K56" s="23">
        <v>28</v>
      </c>
      <c r="L56" s="32">
        <f>J56*K56</f>
        <v>47040</v>
      </c>
      <c r="M56" s="20">
        <v>5275</v>
      </c>
      <c r="N56" s="21">
        <v>7832</v>
      </c>
      <c r="O56" s="23">
        <v>3000</v>
      </c>
      <c r="P56" s="42">
        <f>SUM(L56:O56)</f>
        <v>63147</v>
      </c>
      <c r="Q56" s="42"/>
      <c r="R56" s="42">
        <v>1680</v>
      </c>
      <c r="S56" s="42">
        <v>9</v>
      </c>
      <c r="T56" s="32">
        <f>R56*S56</f>
        <v>15120</v>
      </c>
      <c r="U56" s="20">
        <v>5275</v>
      </c>
      <c r="V56" s="21"/>
      <c r="W56" s="23"/>
      <c r="X56" s="42">
        <f>SUM(T56:W56)</f>
        <v>20395</v>
      </c>
    </row>
    <row r="57" spans="1:24" s="17" customFormat="1" ht="12.75" x14ac:dyDescent="0.2">
      <c r="A57" s="9">
        <v>4</v>
      </c>
      <c r="B57" s="19">
        <v>1680</v>
      </c>
      <c r="C57" s="19">
        <v>28</v>
      </c>
      <c r="D57" s="32">
        <f>B57*C57</f>
        <v>47040</v>
      </c>
      <c r="E57" s="19">
        <v>5275</v>
      </c>
      <c r="F57" s="20">
        <v>6092</v>
      </c>
      <c r="G57" s="23">
        <v>3000</v>
      </c>
      <c r="H57" s="19">
        <f>SUM(D57:G57)</f>
        <v>61407</v>
      </c>
      <c r="I57" s="23"/>
      <c r="J57" s="19">
        <v>1680</v>
      </c>
      <c r="K57" s="23">
        <v>30</v>
      </c>
      <c r="L57" s="32">
        <f>J57*K57</f>
        <v>50400</v>
      </c>
      <c r="M57" s="20">
        <v>5275</v>
      </c>
      <c r="N57" s="21">
        <v>7832</v>
      </c>
      <c r="O57" s="23">
        <v>3000</v>
      </c>
      <c r="P57" s="42">
        <f>SUM(L57:O57)</f>
        <v>66507</v>
      </c>
      <c r="Q57" s="42"/>
      <c r="R57" s="42"/>
      <c r="S57" s="42"/>
      <c r="T57" s="19"/>
      <c r="U57" s="20"/>
      <c r="V57" s="21"/>
      <c r="W57" s="23"/>
      <c r="X57" s="42">
        <f>SUM(T57:W57)</f>
        <v>0</v>
      </c>
    </row>
    <row r="58" spans="1:24" s="17" customFormat="1" ht="12.75" x14ac:dyDescent="0.2">
      <c r="A58" s="9">
        <v>5</v>
      </c>
      <c r="B58" s="19"/>
      <c r="C58" s="19"/>
      <c r="D58" s="32">
        <f>23719*2</f>
        <v>47438</v>
      </c>
      <c r="E58" s="19">
        <v>5275</v>
      </c>
      <c r="F58" s="20"/>
      <c r="G58" s="23">
        <f>3000+15000</f>
        <v>18000</v>
      </c>
      <c r="H58" s="19">
        <f>SUM(D58:G58)</f>
        <v>70713</v>
      </c>
      <c r="I58" s="23"/>
      <c r="J58" s="23"/>
      <c r="K58" s="23"/>
      <c r="L58" s="32">
        <f>23719*2</f>
        <v>47438</v>
      </c>
      <c r="M58" s="20">
        <v>5275</v>
      </c>
      <c r="N58" s="21">
        <v>0</v>
      </c>
      <c r="O58" s="23">
        <v>8820</v>
      </c>
      <c r="P58" s="42">
        <f>SUM(L58:O58)</f>
        <v>61533</v>
      </c>
      <c r="Q58" s="42"/>
      <c r="R58" s="42"/>
      <c r="S58" s="42"/>
      <c r="T58" s="19"/>
      <c r="U58" s="20"/>
      <c r="V58" s="21"/>
      <c r="W58" s="23"/>
      <c r="X58" s="42">
        <f>SUM(T58:W58)</f>
        <v>0</v>
      </c>
    </row>
    <row r="59" spans="1:24" s="17" customFormat="1" x14ac:dyDescent="0.15">
      <c r="A59" s="16"/>
      <c r="B59" s="37"/>
      <c r="C59" s="37"/>
      <c r="D59" s="37"/>
      <c r="E59" s="37"/>
      <c r="F59" s="38"/>
      <c r="G59" s="39"/>
      <c r="H59" s="39"/>
      <c r="I59" s="39"/>
      <c r="J59" s="39"/>
      <c r="K59" s="39"/>
      <c r="L59" s="37"/>
      <c r="M59" s="38"/>
      <c r="N59" s="37"/>
      <c r="O59" s="39"/>
      <c r="P59" s="46"/>
      <c r="Q59" s="46"/>
      <c r="R59" s="46"/>
      <c r="S59" s="46"/>
      <c r="T59" s="46"/>
      <c r="U59" s="46"/>
      <c r="V59" s="46"/>
      <c r="W59" s="46"/>
      <c r="X59" s="46"/>
    </row>
    <row r="60" spans="1:24" s="17" customFormat="1" x14ac:dyDescent="0.15">
      <c r="A60" s="16"/>
      <c r="B60" s="37"/>
      <c r="C60" s="37"/>
      <c r="D60" s="40"/>
      <c r="E60" s="37"/>
      <c r="F60" s="38"/>
      <c r="G60" s="35"/>
      <c r="H60" s="35"/>
      <c r="I60" s="35"/>
      <c r="J60" s="35"/>
      <c r="K60" s="35"/>
      <c r="L60" s="37"/>
      <c r="M60" s="38"/>
      <c r="N60" s="40"/>
      <c r="O60" s="35"/>
      <c r="P60" s="46"/>
      <c r="Q60" s="46"/>
      <c r="R60" s="46"/>
      <c r="S60" s="46"/>
      <c r="T60" s="46"/>
      <c r="U60" s="46"/>
      <c r="V60" s="46"/>
      <c r="W60" s="46"/>
      <c r="X60" s="46"/>
    </row>
    <row r="61" spans="1:24" s="17" customFormat="1" x14ac:dyDescent="0.15">
      <c r="A61" s="12" t="s">
        <v>17</v>
      </c>
      <c r="B61" s="69" t="s">
        <v>3</v>
      </c>
      <c r="C61" s="70"/>
      <c r="D61" s="70"/>
      <c r="E61" s="70"/>
      <c r="F61" s="70"/>
      <c r="G61" s="70"/>
      <c r="H61" s="71"/>
      <c r="I61" s="44"/>
      <c r="J61" s="66" t="s">
        <v>8</v>
      </c>
      <c r="K61" s="67"/>
      <c r="L61" s="67"/>
      <c r="M61" s="67"/>
      <c r="N61" s="67"/>
      <c r="O61" s="67"/>
      <c r="P61" s="68"/>
      <c r="Q61" s="41"/>
      <c r="R61" s="72" t="s">
        <v>13</v>
      </c>
      <c r="S61" s="73"/>
      <c r="T61" s="73"/>
      <c r="U61" s="73"/>
      <c r="V61" s="73"/>
      <c r="W61" s="73"/>
      <c r="X61" s="74"/>
    </row>
    <row r="62" spans="1:24" s="17" customFormat="1" x14ac:dyDescent="0.15">
      <c r="A62" s="7" t="s">
        <v>4</v>
      </c>
      <c r="B62" s="28" t="s">
        <v>22</v>
      </c>
      <c r="C62" s="28" t="s">
        <v>23</v>
      </c>
      <c r="D62" s="28" t="s">
        <v>1</v>
      </c>
      <c r="E62" s="30" t="s">
        <v>5</v>
      </c>
      <c r="F62" s="29" t="s">
        <v>7</v>
      </c>
      <c r="G62" s="29" t="s">
        <v>6</v>
      </c>
      <c r="H62" s="29" t="s">
        <v>0</v>
      </c>
      <c r="I62" s="45"/>
      <c r="J62" s="28" t="s">
        <v>22</v>
      </c>
      <c r="K62" s="28" t="s">
        <v>23</v>
      </c>
      <c r="L62" s="28" t="s">
        <v>1</v>
      </c>
      <c r="M62" s="29" t="s">
        <v>5</v>
      </c>
      <c r="N62" s="29" t="s">
        <v>7</v>
      </c>
      <c r="O62" s="30" t="s">
        <v>6</v>
      </c>
      <c r="P62" s="29" t="s">
        <v>0</v>
      </c>
      <c r="Q62" s="41"/>
      <c r="R62" s="28" t="s">
        <v>22</v>
      </c>
      <c r="S62" s="28" t="s">
        <v>23</v>
      </c>
      <c r="T62" s="28" t="s">
        <v>1</v>
      </c>
      <c r="U62" s="29" t="s">
        <v>5</v>
      </c>
      <c r="V62" s="29" t="s">
        <v>7</v>
      </c>
      <c r="W62" s="30" t="s">
        <v>6</v>
      </c>
      <c r="X62" s="29" t="s">
        <v>0</v>
      </c>
    </row>
    <row r="63" spans="1:24" s="17" customFormat="1" ht="12.75" x14ac:dyDescent="0.2">
      <c r="A63" s="9">
        <v>1</v>
      </c>
      <c r="B63" s="19">
        <v>1680</v>
      </c>
      <c r="C63" s="19">
        <v>27</v>
      </c>
      <c r="D63" s="32">
        <f>B63*C63</f>
        <v>45360</v>
      </c>
      <c r="E63" s="19">
        <v>5225</v>
      </c>
      <c r="F63" s="20">
        <v>2046</v>
      </c>
      <c r="G63" s="19">
        <v>6000</v>
      </c>
      <c r="H63" s="19">
        <f>SUM(D63:G63)</f>
        <v>58631</v>
      </c>
      <c r="I63" s="19"/>
      <c r="J63" s="19">
        <v>1680</v>
      </c>
      <c r="K63" s="19">
        <v>26</v>
      </c>
      <c r="L63" s="32">
        <f>J63*K63</f>
        <v>43680</v>
      </c>
      <c r="M63" s="20">
        <v>5225</v>
      </c>
      <c r="N63" s="21">
        <v>3237</v>
      </c>
      <c r="O63" s="23">
        <v>5800</v>
      </c>
      <c r="P63" s="42">
        <f>SUM(L63:O63)</f>
        <v>57942</v>
      </c>
      <c r="Q63" s="42"/>
      <c r="R63" s="42">
        <v>1680</v>
      </c>
      <c r="S63" s="42">
        <v>8</v>
      </c>
      <c r="T63" s="32">
        <f>R63*S63</f>
        <v>13440</v>
      </c>
      <c r="U63" s="20">
        <v>5225</v>
      </c>
      <c r="V63" s="21">
        <v>1550</v>
      </c>
      <c r="W63" s="23">
        <v>1400</v>
      </c>
      <c r="X63" s="42">
        <f>SUM(T63:W63)</f>
        <v>21615</v>
      </c>
    </row>
    <row r="64" spans="1:24" s="17" customFormat="1" ht="12.75" x14ac:dyDescent="0.2">
      <c r="A64" s="9">
        <v>2</v>
      </c>
      <c r="B64" s="19">
        <v>1680</v>
      </c>
      <c r="C64" s="19">
        <v>18</v>
      </c>
      <c r="D64" s="32">
        <f>B64*C64</f>
        <v>30240</v>
      </c>
      <c r="E64" s="19">
        <v>5225</v>
      </c>
      <c r="F64" s="20">
        <v>1056</v>
      </c>
      <c r="G64" s="22">
        <v>11400</v>
      </c>
      <c r="H64" s="19">
        <f>SUM(D64:G64)</f>
        <v>47921</v>
      </c>
      <c r="I64" s="22"/>
      <c r="J64" s="19">
        <v>1680</v>
      </c>
      <c r="K64" s="22">
        <v>11</v>
      </c>
      <c r="L64" s="32">
        <f>J64*K64</f>
        <v>18480</v>
      </c>
      <c r="M64" s="20">
        <v>5225</v>
      </c>
      <c r="N64" s="21">
        <v>589</v>
      </c>
      <c r="O64" s="23">
        <v>11400</v>
      </c>
      <c r="P64" s="42">
        <f>SUM(L64:O64)</f>
        <v>35694</v>
      </c>
      <c r="Q64" s="42"/>
      <c r="R64" s="42">
        <v>1680</v>
      </c>
      <c r="S64" s="42">
        <v>9</v>
      </c>
      <c r="T64" s="32">
        <f>R64*S64</f>
        <v>15120</v>
      </c>
      <c r="U64" s="20">
        <v>5225</v>
      </c>
      <c r="V64" s="21">
        <v>1177</v>
      </c>
      <c r="W64" s="23"/>
      <c r="X64" s="42">
        <f>SUM(T64:W64)</f>
        <v>21522</v>
      </c>
    </row>
    <row r="65" spans="1:24" s="17" customFormat="1" ht="12.75" x14ac:dyDescent="0.2">
      <c r="A65" s="9">
        <v>3</v>
      </c>
      <c r="B65" s="19">
        <v>1680</v>
      </c>
      <c r="C65" s="19">
        <v>17</v>
      </c>
      <c r="D65" s="32">
        <f>B65*C65</f>
        <v>28560</v>
      </c>
      <c r="E65" s="19">
        <v>5225</v>
      </c>
      <c r="F65" s="20">
        <v>690</v>
      </c>
      <c r="G65" s="23">
        <v>11400</v>
      </c>
      <c r="H65" s="19">
        <f>SUM(D65:G65)</f>
        <v>45875</v>
      </c>
      <c r="I65" s="23"/>
      <c r="J65" s="19">
        <v>1680</v>
      </c>
      <c r="K65" s="23">
        <v>16</v>
      </c>
      <c r="L65" s="32">
        <f>J65*K65</f>
        <v>26880</v>
      </c>
      <c r="M65" s="20">
        <v>5225</v>
      </c>
      <c r="N65" s="21">
        <v>1100</v>
      </c>
      <c r="O65" s="23">
        <v>11400</v>
      </c>
      <c r="P65" s="42">
        <f>SUM(L65:O65)</f>
        <v>44605</v>
      </c>
      <c r="Q65" s="42"/>
      <c r="R65" s="42">
        <v>1680</v>
      </c>
      <c r="S65" s="42">
        <v>6</v>
      </c>
      <c r="T65" s="32">
        <f>R65*S65</f>
        <v>10080</v>
      </c>
      <c r="U65" s="20">
        <v>5225</v>
      </c>
      <c r="V65" s="21"/>
      <c r="W65" s="23">
        <v>5600</v>
      </c>
      <c r="X65" s="42">
        <f>SUM(T65:W65)</f>
        <v>20905</v>
      </c>
    </row>
    <row r="66" spans="1:24" s="17" customFormat="1" ht="12.75" x14ac:dyDescent="0.2">
      <c r="A66" s="9">
        <v>4</v>
      </c>
      <c r="B66" s="19">
        <v>1680</v>
      </c>
      <c r="C66" s="19">
        <v>17</v>
      </c>
      <c r="D66" s="32">
        <f>B66*C66</f>
        <v>28560</v>
      </c>
      <c r="E66" s="19">
        <v>5225</v>
      </c>
      <c r="F66" s="20"/>
      <c r="G66" s="23">
        <v>10000</v>
      </c>
      <c r="H66" s="19">
        <f>SUM(D66:G66)</f>
        <v>43785</v>
      </c>
      <c r="I66" s="23"/>
      <c r="J66" s="19">
        <v>1680</v>
      </c>
      <c r="K66" s="23">
        <v>17</v>
      </c>
      <c r="L66" s="32">
        <f>J66*K66</f>
        <v>28560</v>
      </c>
      <c r="M66" s="20">
        <v>5225</v>
      </c>
      <c r="N66" s="21"/>
      <c r="O66" s="23">
        <v>24220</v>
      </c>
      <c r="P66" s="42">
        <f>SUM(L66:O66)</f>
        <v>58005</v>
      </c>
      <c r="Q66" s="42"/>
      <c r="R66" s="42"/>
      <c r="S66" s="42"/>
      <c r="T66" s="19"/>
      <c r="U66" s="20"/>
      <c r="V66" s="21"/>
      <c r="W66" s="23"/>
      <c r="X66" s="42">
        <f>SUM(T66:W66)</f>
        <v>0</v>
      </c>
    </row>
    <row r="67" spans="1:24" s="17" customFormat="1" x14ac:dyDescent="0.15">
      <c r="A67" s="16"/>
      <c r="B67" s="37"/>
      <c r="C67" s="37"/>
      <c r="D67" s="37"/>
      <c r="E67" s="37"/>
      <c r="F67" s="38"/>
      <c r="G67" s="39"/>
      <c r="H67" s="39"/>
      <c r="I67" s="39"/>
      <c r="J67" s="39"/>
      <c r="K67" s="39"/>
      <c r="L67" s="37"/>
      <c r="M67" s="38"/>
      <c r="N67" s="37"/>
      <c r="O67" s="39"/>
      <c r="P67" s="46"/>
      <c r="Q67" s="46"/>
      <c r="R67" s="46"/>
      <c r="S67" s="46"/>
      <c r="T67" s="46"/>
      <c r="U67" s="46"/>
      <c r="V67" s="46"/>
      <c r="W67" s="46"/>
      <c r="X67" s="46"/>
    </row>
    <row r="68" spans="1:24" s="17" customFormat="1" x14ac:dyDescent="0.15">
      <c r="A68" s="16"/>
      <c r="B68" s="37"/>
      <c r="C68" s="37"/>
      <c r="D68" s="40"/>
      <c r="E68" s="37"/>
      <c r="F68" s="38"/>
      <c r="G68" s="35"/>
      <c r="H68" s="35"/>
      <c r="I68" s="35"/>
      <c r="J68" s="35"/>
      <c r="K68" s="35"/>
      <c r="L68" s="37"/>
      <c r="M68" s="38"/>
      <c r="N68" s="40"/>
      <c r="O68" s="35"/>
      <c r="P68" s="46"/>
      <c r="Q68" s="46"/>
      <c r="R68" s="46"/>
      <c r="S68" s="46"/>
      <c r="T68" s="46"/>
      <c r="U68" s="46"/>
      <c r="V68" s="46"/>
      <c r="W68" s="46"/>
      <c r="X68" s="46"/>
    </row>
    <row r="69" spans="1:24" s="17" customFormat="1" x14ac:dyDescent="0.15">
      <c r="A69" s="12" t="s">
        <v>18</v>
      </c>
      <c r="B69" s="69" t="s">
        <v>3</v>
      </c>
      <c r="C69" s="70"/>
      <c r="D69" s="70"/>
      <c r="E69" s="70"/>
      <c r="F69" s="70"/>
      <c r="G69" s="70"/>
      <c r="H69" s="71"/>
      <c r="I69" s="44"/>
      <c r="J69" s="66" t="s">
        <v>8</v>
      </c>
      <c r="K69" s="67"/>
      <c r="L69" s="67"/>
      <c r="M69" s="67"/>
      <c r="N69" s="67"/>
      <c r="O69" s="67"/>
      <c r="P69" s="68"/>
      <c r="Q69" s="41"/>
      <c r="R69" s="72" t="s">
        <v>13</v>
      </c>
      <c r="S69" s="73"/>
      <c r="T69" s="73"/>
      <c r="U69" s="73"/>
      <c r="V69" s="73"/>
      <c r="W69" s="73"/>
      <c r="X69" s="74"/>
    </row>
    <row r="70" spans="1:24" s="17" customFormat="1" x14ac:dyDescent="0.15">
      <c r="A70" s="7" t="s">
        <v>4</v>
      </c>
      <c r="B70" s="28" t="s">
        <v>22</v>
      </c>
      <c r="C70" s="28" t="s">
        <v>23</v>
      </c>
      <c r="D70" s="28" t="s">
        <v>1</v>
      </c>
      <c r="E70" s="30" t="s">
        <v>5</v>
      </c>
      <c r="F70" s="29" t="s">
        <v>7</v>
      </c>
      <c r="G70" s="29" t="s">
        <v>6</v>
      </c>
      <c r="H70" s="29" t="s">
        <v>0</v>
      </c>
      <c r="I70" s="45"/>
      <c r="J70" s="28" t="s">
        <v>22</v>
      </c>
      <c r="K70" s="28" t="s">
        <v>23</v>
      </c>
      <c r="L70" s="28" t="s">
        <v>1</v>
      </c>
      <c r="M70" s="29" t="s">
        <v>5</v>
      </c>
      <c r="N70" s="29" t="s">
        <v>7</v>
      </c>
      <c r="O70" s="30" t="s">
        <v>6</v>
      </c>
      <c r="P70" s="29" t="s">
        <v>0</v>
      </c>
      <c r="Q70" s="41"/>
      <c r="R70" s="28" t="s">
        <v>22</v>
      </c>
      <c r="S70" s="28" t="s">
        <v>23</v>
      </c>
      <c r="T70" s="28" t="s">
        <v>1</v>
      </c>
      <c r="U70" s="29" t="s">
        <v>5</v>
      </c>
      <c r="V70" s="29" t="s">
        <v>7</v>
      </c>
      <c r="W70" s="30" t="s">
        <v>6</v>
      </c>
      <c r="X70" s="29" t="s">
        <v>0</v>
      </c>
    </row>
    <row r="71" spans="1:24" s="17" customFormat="1" ht="12.75" x14ac:dyDescent="0.2">
      <c r="A71" s="9">
        <v>1</v>
      </c>
      <c r="B71" s="19">
        <v>1680</v>
      </c>
      <c r="C71" s="19">
        <v>24</v>
      </c>
      <c r="D71" s="32">
        <f t="shared" ref="D71:D76" si="9">B71*C71</f>
        <v>40320</v>
      </c>
      <c r="E71" s="19">
        <v>4725</v>
      </c>
      <c r="F71" s="20">
        <v>3212</v>
      </c>
      <c r="G71" s="19">
        <v>6000</v>
      </c>
      <c r="H71" s="19">
        <f t="shared" ref="H71:H76" si="10">SUM(D71:G71)</f>
        <v>54257</v>
      </c>
      <c r="I71" s="19"/>
      <c r="J71" s="19">
        <v>1680</v>
      </c>
      <c r="K71" s="19">
        <v>27</v>
      </c>
      <c r="L71" s="32">
        <f t="shared" ref="L71:L76" si="11">J71*K71</f>
        <v>45360</v>
      </c>
      <c r="M71" s="20">
        <v>4725</v>
      </c>
      <c r="N71" s="21">
        <v>3982</v>
      </c>
      <c r="O71" s="23">
        <v>3000</v>
      </c>
      <c r="P71" s="42">
        <f t="shared" ref="P71:P76" si="12">SUM(L71:O71)</f>
        <v>57067</v>
      </c>
      <c r="Q71" s="42"/>
      <c r="R71" s="42"/>
      <c r="S71" s="42"/>
      <c r="T71" s="19"/>
      <c r="U71" s="20"/>
      <c r="V71" s="21"/>
      <c r="W71" s="23"/>
      <c r="X71" s="42">
        <f>SUM(T71:W71)</f>
        <v>0</v>
      </c>
    </row>
    <row r="72" spans="1:24" s="17" customFormat="1" ht="12.75" x14ac:dyDescent="0.2">
      <c r="A72" s="9">
        <v>2</v>
      </c>
      <c r="B72" s="19">
        <v>1680</v>
      </c>
      <c r="C72" s="19">
        <v>26</v>
      </c>
      <c r="D72" s="32">
        <f t="shared" si="9"/>
        <v>43680</v>
      </c>
      <c r="E72" s="19">
        <v>4725</v>
      </c>
      <c r="F72" s="20">
        <v>3570</v>
      </c>
      <c r="G72" s="19">
        <v>3000</v>
      </c>
      <c r="H72" s="19">
        <f t="shared" si="10"/>
        <v>54975</v>
      </c>
      <c r="I72" s="19"/>
      <c r="J72" s="19">
        <v>1680</v>
      </c>
      <c r="K72" s="19">
        <v>28</v>
      </c>
      <c r="L72" s="32">
        <f t="shared" si="11"/>
        <v>47040</v>
      </c>
      <c r="M72" s="20">
        <v>4725</v>
      </c>
      <c r="N72" s="21">
        <v>908</v>
      </c>
      <c r="O72" s="23">
        <v>3000</v>
      </c>
      <c r="P72" s="42">
        <f t="shared" si="12"/>
        <v>55673</v>
      </c>
      <c r="Q72" s="42"/>
      <c r="R72" s="42"/>
      <c r="S72" s="42"/>
      <c r="T72" s="19"/>
      <c r="U72" s="20"/>
      <c r="V72" s="21"/>
      <c r="W72" s="23"/>
      <c r="X72" s="42"/>
    </row>
    <row r="73" spans="1:24" s="17" customFormat="1" ht="12.75" x14ac:dyDescent="0.2">
      <c r="A73" s="9">
        <v>3</v>
      </c>
      <c r="B73" s="19">
        <v>1680</v>
      </c>
      <c r="C73" s="19">
        <v>23</v>
      </c>
      <c r="D73" s="32">
        <f t="shared" si="9"/>
        <v>38640</v>
      </c>
      <c r="E73" s="19">
        <v>4725</v>
      </c>
      <c r="F73" s="20">
        <v>9210</v>
      </c>
      <c r="G73" s="19">
        <v>3000</v>
      </c>
      <c r="H73" s="19">
        <f t="shared" si="10"/>
        <v>55575</v>
      </c>
      <c r="I73" s="19"/>
      <c r="J73" s="19">
        <v>1680</v>
      </c>
      <c r="K73" s="19">
        <v>16</v>
      </c>
      <c r="L73" s="32">
        <f t="shared" si="11"/>
        <v>26880</v>
      </c>
      <c r="M73" s="20">
        <v>4725</v>
      </c>
      <c r="N73" s="21">
        <v>11166</v>
      </c>
      <c r="O73" s="23">
        <v>3000</v>
      </c>
      <c r="P73" s="42">
        <f t="shared" si="12"/>
        <v>45771</v>
      </c>
      <c r="Q73" s="42"/>
      <c r="R73" s="42"/>
      <c r="S73" s="42"/>
      <c r="T73" s="19"/>
      <c r="U73" s="20"/>
      <c r="V73" s="21"/>
      <c r="W73" s="23"/>
      <c r="X73" s="42"/>
    </row>
    <row r="74" spans="1:24" s="17" customFormat="1" ht="12.75" x14ac:dyDescent="0.2">
      <c r="A74" s="9">
        <v>4</v>
      </c>
      <c r="B74" s="19">
        <v>1680</v>
      </c>
      <c r="C74" s="19">
        <v>21</v>
      </c>
      <c r="D74" s="32">
        <f t="shared" si="9"/>
        <v>35280</v>
      </c>
      <c r="E74" s="19">
        <v>4725</v>
      </c>
      <c r="F74" s="20">
        <v>9680</v>
      </c>
      <c r="G74" s="22">
        <v>3000</v>
      </c>
      <c r="H74" s="19">
        <f t="shared" si="10"/>
        <v>52685</v>
      </c>
      <c r="I74" s="22"/>
      <c r="J74" s="19">
        <v>1680</v>
      </c>
      <c r="K74" s="22">
        <v>21</v>
      </c>
      <c r="L74" s="32">
        <f t="shared" si="11"/>
        <v>35280</v>
      </c>
      <c r="M74" s="20">
        <v>4725</v>
      </c>
      <c r="N74" s="21">
        <v>9580</v>
      </c>
      <c r="O74" s="23">
        <v>3000</v>
      </c>
      <c r="P74" s="42">
        <f t="shared" si="12"/>
        <v>52585</v>
      </c>
      <c r="Q74" s="42"/>
      <c r="R74" s="42"/>
      <c r="S74" s="42"/>
      <c r="T74" s="19"/>
      <c r="U74" s="20"/>
      <c r="V74" s="21"/>
      <c r="W74" s="23"/>
      <c r="X74" s="42">
        <f>SUM(T74:W74)</f>
        <v>0</v>
      </c>
    </row>
    <row r="75" spans="1:24" s="17" customFormat="1" ht="12.75" x14ac:dyDescent="0.2">
      <c r="A75" s="9">
        <v>5</v>
      </c>
      <c r="B75" s="19">
        <v>1680</v>
      </c>
      <c r="C75" s="19">
        <v>22</v>
      </c>
      <c r="D75" s="32">
        <f t="shared" si="9"/>
        <v>36960</v>
      </c>
      <c r="E75" s="19">
        <v>4725</v>
      </c>
      <c r="F75" s="20">
        <v>3240</v>
      </c>
      <c r="G75" s="23">
        <v>10500</v>
      </c>
      <c r="H75" s="19">
        <f t="shared" si="10"/>
        <v>55425</v>
      </c>
      <c r="I75" s="23"/>
      <c r="J75" s="19">
        <v>1680</v>
      </c>
      <c r="K75" s="23">
        <v>14</v>
      </c>
      <c r="L75" s="32">
        <f t="shared" si="11"/>
        <v>23520</v>
      </c>
      <c r="M75" s="20">
        <v>4725</v>
      </c>
      <c r="N75" s="21"/>
      <c r="O75" s="23">
        <v>10500</v>
      </c>
      <c r="P75" s="42">
        <f t="shared" si="12"/>
        <v>38745</v>
      </c>
      <c r="Q75" s="42"/>
      <c r="R75" s="42"/>
      <c r="S75" s="42"/>
      <c r="T75" s="19"/>
      <c r="U75" s="20"/>
      <c r="V75" s="21"/>
      <c r="W75" s="23"/>
      <c r="X75" s="42">
        <f>SUM(T75:W75)</f>
        <v>0</v>
      </c>
    </row>
    <row r="76" spans="1:24" s="17" customFormat="1" ht="12.75" x14ac:dyDescent="0.2">
      <c r="A76" s="9">
        <v>6</v>
      </c>
      <c r="B76" s="19">
        <v>1680</v>
      </c>
      <c r="C76" s="19">
        <v>23</v>
      </c>
      <c r="D76" s="32">
        <f t="shared" si="9"/>
        <v>38640</v>
      </c>
      <c r="E76" s="19">
        <v>4725</v>
      </c>
      <c r="F76" s="20">
        <v>2700</v>
      </c>
      <c r="G76" s="23">
        <v>24000</v>
      </c>
      <c r="H76" s="19">
        <f t="shared" si="10"/>
        <v>70065</v>
      </c>
      <c r="I76" s="23"/>
      <c r="J76" s="19">
        <v>1680</v>
      </c>
      <c r="K76" s="23">
        <v>22</v>
      </c>
      <c r="L76" s="32">
        <f t="shared" si="11"/>
        <v>36960</v>
      </c>
      <c r="M76" s="20">
        <v>4725</v>
      </c>
      <c r="N76" s="21">
        <v>3400</v>
      </c>
      <c r="O76" s="23">
        <v>24000</v>
      </c>
      <c r="P76" s="42">
        <f t="shared" si="12"/>
        <v>69085</v>
      </c>
      <c r="Q76" s="42"/>
      <c r="R76" s="42"/>
      <c r="S76" s="42"/>
      <c r="T76" s="19"/>
      <c r="U76" s="20"/>
      <c r="V76" s="21"/>
      <c r="W76" s="23"/>
      <c r="X76" s="42">
        <f>SUM(T76:W76)</f>
        <v>0</v>
      </c>
    </row>
    <row r="77" spans="1:24" s="17" customFormat="1" x14ac:dyDescent="0.15">
      <c r="A77" s="16"/>
      <c r="B77" s="37"/>
      <c r="C77" s="37"/>
      <c r="D77" s="37"/>
      <c r="E77" s="37"/>
      <c r="F77" s="38"/>
      <c r="G77" s="39"/>
      <c r="H77" s="39"/>
      <c r="I77" s="39"/>
      <c r="J77" s="39"/>
      <c r="K77" s="39"/>
      <c r="L77" s="37"/>
      <c r="M77" s="38"/>
      <c r="N77" s="37"/>
      <c r="O77" s="39"/>
      <c r="P77" s="46"/>
      <c r="Q77" s="46"/>
      <c r="R77" s="46"/>
      <c r="S77" s="46"/>
      <c r="T77" s="46"/>
      <c r="U77" s="46"/>
      <c r="V77" s="46"/>
      <c r="W77" s="46"/>
      <c r="X77" s="46"/>
    </row>
    <row r="78" spans="1:24" s="17" customFormat="1" x14ac:dyDescent="0.15">
      <c r="A78" s="16"/>
      <c r="B78" s="37"/>
      <c r="C78" s="37"/>
      <c r="D78" s="40"/>
      <c r="E78" s="37"/>
      <c r="F78" s="38"/>
      <c r="G78" s="35"/>
      <c r="H78" s="35"/>
      <c r="I78" s="35"/>
      <c r="J78" s="35"/>
      <c r="K78" s="35"/>
      <c r="L78" s="37"/>
      <c r="M78" s="38"/>
      <c r="N78" s="40"/>
      <c r="O78" s="35"/>
      <c r="P78" s="46"/>
      <c r="Q78" s="46"/>
      <c r="R78" s="46"/>
      <c r="S78" s="46"/>
      <c r="T78" s="46"/>
      <c r="U78" s="46"/>
      <c r="V78" s="46"/>
      <c r="W78" s="46"/>
      <c r="X78" s="46"/>
    </row>
    <row r="79" spans="1:24" s="17" customFormat="1" x14ac:dyDescent="0.15">
      <c r="A79" s="16"/>
      <c r="B79" s="37"/>
      <c r="C79" s="37"/>
      <c r="D79" s="40"/>
      <c r="E79" s="37"/>
      <c r="F79" s="38"/>
      <c r="G79" s="35"/>
      <c r="H79" s="35"/>
      <c r="I79" s="35"/>
      <c r="J79" s="35"/>
      <c r="K79" s="35"/>
      <c r="L79" s="37"/>
      <c r="M79" s="38"/>
      <c r="N79" s="40"/>
      <c r="O79" s="35"/>
      <c r="P79" s="46"/>
      <c r="Q79" s="46"/>
      <c r="R79" s="46"/>
      <c r="S79" s="46"/>
      <c r="T79" s="46"/>
      <c r="U79" s="46"/>
      <c r="V79" s="46"/>
      <c r="W79" s="46"/>
      <c r="X79" s="46"/>
    </row>
    <row r="80" spans="1:24" s="17" customFormat="1" x14ac:dyDescent="0.15">
      <c r="A80" s="16"/>
      <c r="B80" s="37"/>
      <c r="C80" s="37"/>
      <c r="D80" s="40"/>
      <c r="E80" s="37"/>
      <c r="F80" s="38"/>
      <c r="G80" s="35"/>
      <c r="H80" s="35"/>
      <c r="I80" s="35"/>
      <c r="J80" s="35"/>
      <c r="K80" s="35"/>
      <c r="L80" s="37"/>
      <c r="M80" s="38"/>
      <c r="N80" s="40"/>
      <c r="O80" s="35"/>
      <c r="P80" s="46"/>
      <c r="Q80" s="46"/>
      <c r="R80" s="46"/>
      <c r="S80" s="46"/>
      <c r="T80" s="46"/>
      <c r="U80" s="46"/>
      <c r="V80" s="46"/>
      <c r="W80" s="46"/>
      <c r="X80" s="46"/>
    </row>
    <row r="81" spans="1:24" s="17" customFormat="1" x14ac:dyDescent="0.15">
      <c r="A81" s="12" t="s">
        <v>19</v>
      </c>
      <c r="B81" s="69" t="s">
        <v>3</v>
      </c>
      <c r="C81" s="70"/>
      <c r="D81" s="70"/>
      <c r="E81" s="70"/>
      <c r="F81" s="70"/>
      <c r="G81" s="70"/>
      <c r="H81" s="71"/>
      <c r="I81" s="44"/>
      <c r="J81" s="66" t="s">
        <v>8</v>
      </c>
      <c r="K81" s="67"/>
      <c r="L81" s="67"/>
      <c r="M81" s="67"/>
      <c r="N81" s="67"/>
      <c r="O81" s="67"/>
      <c r="P81" s="68"/>
      <c r="Q81" s="41"/>
      <c r="R81" s="72" t="s">
        <v>13</v>
      </c>
      <c r="S81" s="73"/>
      <c r="T81" s="73"/>
      <c r="U81" s="73"/>
      <c r="V81" s="73"/>
      <c r="W81" s="73"/>
      <c r="X81" s="74"/>
    </row>
    <row r="82" spans="1:24" s="17" customFormat="1" x14ac:dyDescent="0.15">
      <c r="A82" s="7" t="s">
        <v>4</v>
      </c>
      <c r="B82" s="28" t="s">
        <v>22</v>
      </c>
      <c r="C82" s="28" t="s">
        <v>23</v>
      </c>
      <c r="D82" s="28" t="s">
        <v>1</v>
      </c>
      <c r="E82" s="30" t="s">
        <v>5</v>
      </c>
      <c r="F82" s="29" t="s">
        <v>7</v>
      </c>
      <c r="G82" s="29" t="s">
        <v>6</v>
      </c>
      <c r="H82" s="29" t="s">
        <v>0</v>
      </c>
      <c r="I82" s="45"/>
      <c r="J82" s="28" t="s">
        <v>22</v>
      </c>
      <c r="K82" s="28" t="s">
        <v>23</v>
      </c>
      <c r="L82" s="28" t="s">
        <v>1</v>
      </c>
      <c r="M82" s="29" t="s">
        <v>5</v>
      </c>
      <c r="N82" s="29" t="s">
        <v>7</v>
      </c>
      <c r="O82" s="30" t="s">
        <v>6</v>
      </c>
      <c r="P82" s="29" t="s">
        <v>0</v>
      </c>
      <c r="Q82" s="41"/>
      <c r="R82" s="28" t="s">
        <v>22</v>
      </c>
      <c r="S82" s="28" t="s">
        <v>23</v>
      </c>
      <c r="T82" s="28" t="s">
        <v>1</v>
      </c>
      <c r="U82" s="29" t="s">
        <v>5</v>
      </c>
      <c r="V82" s="29" t="s">
        <v>7</v>
      </c>
      <c r="W82" s="30" t="s">
        <v>6</v>
      </c>
      <c r="X82" s="29" t="s">
        <v>0</v>
      </c>
    </row>
    <row r="83" spans="1:24" s="17" customFormat="1" x14ac:dyDescent="0.15">
      <c r="A83" s="9">
        <v>1</v>
      </c>
      <c r="B83" s="19">
        <v>1800</v>
      </c>
      <c r="C83" s="19">
        <v>17</v>
      </c>
      <c r="D83" s="19">
        <f>B83*C83</f>
        <v>30600</v>
      </c>
      <c r="E83" s="19">
        <f>'Breakdown of Miscellaneoues Fee'!E22</f>
        <v>4725</v>
      </c>
      <c r="F83" s="20"/>
      <c r="G83" s="19">
        <v>6000</v>
      </c>
      <c r="H83" s="19">
        <f>SUM(D83:G83)</f>
        <v>41325</v>
      </c>
      <c r="I83" s="19"/>
      <c r="J83" s="19">
        <v>1800</v>
      </c>
      <c r="K83" s="19">
        <v>19</v>
      </c>
      <c r="L83" s="19">
        <f>J83*K83</f>
        <v>34200</v>
      </c>
      <c r="M83" s="20">
        <f>E83</f>
        <v>4725</v>
      </c>
      <c r="N83" s="21"/>
      <c r="O83" s="23">
        <v>3000</v>
      </c>
      <c r="P83" s="42">
        <f>SUM(L83:O83)</f>
        <v>41925</v>
      </c>
      <c r="Q83" s="42"/>
      <c r="R83" s="42"/>
      <c r="S83" s="42"/>
      <c r="T83" s="19"/>
      <c r="U83" s="20"/>
      <c r="V83" s="21"/>
      <c r="W83" s="23"/>
      <c r="X83" s="42">
        <f>SUM(T83:W83)</f>
        <v>0</v>
      </c>
    </row>
    <row r="84" spans="1:24" s="17" customFormat="1" x14ac:dyDescent="0.15">
      <c r="A84" s="9">
        <v>2</v>
      </c>
      <c r="B84" s="19">
        <v>1800</v>
      </c>
      <c r="C84" s="19">
        <v>19</v>
      </c>
      <c r="D84" s="19">
        <f>B84*C84</f>
        <v>34200</v>
      </c>
      <c r="E84" s="19">
        <f>E83</f>
        <v>4725</v>
      </c>
      <c r="F84" s="20"/>
      <c r="G84" s="22">
        <v>3000</v>
      </c>
      <c r="H84" s="19">
        <f>SUM(D84:G84)</f>
        <v>41925</v>
      </c>
      <c r="I84" s="22"/>
      <c r="J84" s="19">
        <v>1800</v>
      </c>
      <c r="K84" s="22">
        <v>20</v>
      </c>
      <c r="L84" s="19">
        <f>J84*K84</f>
        <v>36000</v>
      </c>
      <c r="M84" s="20">
        <f>M83</f>
        <v>4725</v>
      </c>
      <c r="N84" s="21"/>
      <c r="O84" s="23">
        <v>3000</v>
      </c>
      <c r="P84" s="42">
        <f>SUM(L84:O84)</f>
        <v>43725</v>
      </c>
      <c r="Q84" s="42"/>
      <c r="R84" s="42"/>
      <c r="S84" s="42"/>
      <c r="T84" s="19"/>
      <c r="U84" s="20"/>
      <c r="V84" s="21"/>
      <c r="W84" s="23"/>
      <c r="X84" s="42">
        <f>SUM(T84:W84)</f>
        <v>0</v>
      </c>
    </row>
    <row r="85" spans="1:24" s="17" customFormat="1" x14ac:dyDescent="0.15">
      <c r="A85" s="9">
        <v>3</v>
      </c>
      <c r="B85" s="19">
        <v>1800</v>
      </c>
      <c r="C85" s="19">
        <v>19</v>
      </c>
      <c r="D85" s="19">
        <f>B85*C85</f>
        <v>34200</v>
      </c>
      <c r="E85" s="19">
        <f>E84</f>
        <v>4725</v>
      </c>
      <c r="F85" s="20"/>
      <c r="G85" s="23">
        <v>3000</v>
      </c>
      <c r="H85" s="19">
        <f>SUM(D85:G85)</f>
        <v>41925</v>
      </c>
      <c r="I85" s="23"/>
      <c r="J85" s="19">
        <v>1800</v>
      </c>
      <c r="K85" s="23">
        <v>18</v>
      </c>
      <c r="L85" s="19">
        <f>J85*K85</f>
        <v>32400</v>
      </c>
      <c r="M85" s="20">
        <f>M84</f>
        <v>4725</v>
      </c>
      <c r="N85" s="21"/>
      <c r="O85" s="23">
        <v>3000</v>
      </c>
      <c r="P85" s="42">
        <f>SUM(L85:O85)</f>
        <v>40125</v>
      </c>
      <c r="Q85" s="42"/>
      <c r="R85" s="42"/>
      <c r="S85" s="42"/>
      <c r="T85" s="19"/>
      <c r="U85" s="20"/>
      <c r="V85" s="21"/>
      <c r="W85" s="23"/>
      <c r="X85" s="42">
        <f>SUM(T85:W85)</f>
        <v>0</v>
      </c>
    </row>
    <row r="86" spans="1:24" s="17" customFormat="1" x14ac:dyDescent="0.15">
      <c r="A86" s="9">
        <v>4</v>
      </c>
      <c r="B86" s="19">
        <v>1800</v>
      </c>
      <c r="C86" s="19">
        <v>16</v>
      </c>
      <c r="D86" s="19">
        <f>B86*C86</f>
        <v>28800</v>
      </c>
      <c r="E86" s="19">
        <f>E85</f>
        <v>4725</v>
      </c>
      <c r="F86" s="20"/>
      <c r="G86" s="23">
        <v>3000</v>
      </c>
      <c r="H86" s="19">
        <f>SUM(D86:G86)</f>
        <v>36525</v>
      </c>
      <c r="I86" s="23"/>
      <c r="J86" s="19">
        <v>1800</v>
      </c>
      <c r="K86" s="23">
        <v>19</v>
      </c>
      <c r="L86" s="19">
        <f>J86*K86</f>
        <v>34200</v>
      </c>
      <c r="M86" s="20">
        <f>M85</f>
        <v>4725</v>
      </c>
      <c r="N86" s="21"/>
      <c r="O86" s="23">
        <v>3000</v>
      </c>
      <c r="P86" s="42">
        <f>SUM(L86:O86)</f>
        <v>41925</v>
      </c>
      <c r="Q86" s="42"/>
      <c r="R86" s="42"/>
      <c r="S86" s="42"/>
      <c r="T86" s="19"/>
      <c r="U86" s="20"/>
      <c r="V86" s="21"/>
      <c r="W86" s="23"/>
      <c r="X86" s="42">
        <f>SUM(T86:W86)</f>
        <v>0</v>
      </c>
    </row>
    <row r="87" spans="1:24" s="17" customFormat="1" x14ac:dyDescent="0.15">
      <c r="A87" s="16"/>
      <c r="B87" s="37"/>
      <c r="C87" s="37"/>
      <c r="D87" s="40"/>
      <c r="E87" s="37"/>
      <c r="F87" s="38"/>
      <c r="G87" s="35"/>
      <c r="H87" s="35"/>
      <c r="I87" s="35"/>
      <c r="J87" s="35"/>
      <c r="K87" s="35"/>
      <c r="L87" s="37"/>
      <c r="M87" s="38"/>
      <c r="N87" s="40"/>
      <c r="O87" s="35"/>
      <c r="P87" s="46"/>
      <c r="Q87" s="46"/>
      <c r="R87" s="46"/>
      <c r="S87" s="46"/>
      <c r="T87" s="46"/>
      <c r="U87" s="46"/>
      <c r="V87" s="46"/>
      <c r="W87" s="46"/>
      <c r="X87" s="46"/>
    </row>
    <row r="88" spans="1:24" s="17" customFormat="1" x14ac:dyDescent="0.15">
      <c r="A88" s="16"/>
      <c r="B88" s="37"/>
      <c r="C88" s="37"/>
      <c r="D88" s="40"/>
      <c r="E88" s="37"/>
      <c r="F88" s="38"/>
      <c r="G88" s="35"/>
      <c r="H88" s="35"/>
      <c r="I88" s="35"/>
      <c r="J88" s="35"/>
      <c r="K88" s="35"/>
      <c r="L88" s="37"/>
      <c r="M88" s="38"/>
      <c r="N88" s="40"/>
      <c r="O88" s="35"/>
      <c r="P88" s="46"/>
      <c r="Q88" s="46"/>
      <c r="R88" s="46"/>
      <c r="S88" s="46"/>
      <c r="T88" s="46"/>
      <c r="U88" s="46"/>
      <c r="V88" s="46"/>
      <c r="W88" s="46"/>
      <c r="X88" s="46"/>
    </row>
    <row r="89" spans="1:24" s="17" customFormat="1" x14ac:dyDescent="0.15">
      <c r="A89" s="16"/>
      <c r="B89" s="37"/>
      <c r="C89" s="37"/>
      <c r="D89" s="40"/>
      <c r="E89" s="37"/>
      <c r="F89" s="38"/>
      <c r="G89" s="35"/>
      <c r="H89" s="35"/>
      <c r="I89" s="35"/>
      <c r="J89" s="35"/>
      <c r="K89" s="35"/>
      <c r="L89" s="37"/>
      <c r="M89" s="38"/>
      <c r="N89" s="40"/>
      <c r="O89" s="35"/>
      <c r="P89" s="46"/>
      <c r="Q89" s="46"/>
      <c r="R89" s="46"/>
      <c r="S89" s="46"/>
      <c r="T89" s="46"/>
      <c r="U89" s="46"/>
      <c r="V89" s="46"/>
      <c r="W89" s="46"/>
      <c r="X89" s="46"/>
    </row>
    <row r="90" spans="1:24" s="17" customFormat="1" x14ac:dyDescent="0.15">
      <c r="A90" s="2"/>
      <c r="B90" s="27"/>
      <c r="C90" s="27"/>
      <c r="D90" s="27"/>
      <c r="E90" s="22"/>
      <c r="F90" s="31"/>
      <c r="G90" s="27"/>
      <c r="H90" s="27"/>
      <c r="I90" s="27"/>
      <c r="J90" s="27"/>
      <c r="K90" s="27"/>
      <c r="L90" s="41"/>
      <c r="M90" s="31"/>
      <c r="N90" s="42"/>
      <c r="O90" s="41"/>
      <c r="P90" s="41"/>
      <c r="Q90" s="41"/>
      <c r="R90" s="41"/>
      <c r="S90" s="41"/>
      <c r="T90" s="41"/>
      <c r="U90" s="41"/>
      <c r="V90" s="41"/>
      <c r="W90" s="41"/>
      <c r="X90" s="41"/>
    </row>
    <row r="91" spans="1:24" s="17" customFormat="1" x14ac:dyDescent="0.15">
      <c r="A91" s="2"/>
      <c r="B91" s="27"/>
      <c r="C91" s="27"/>
      <c r="D91" s="27"/>
      <c r="E91" s="22"/>
      <c r="F91" s="31"/>
      <c r="G91" s="27"/>
      <c r="H91" s="27"/>
      <c r="I91" s="27"/>
      <c r="J91" s="27"/>
      <c r="K91" s="27"/>
      <c r="L91" s="41"/>
      <c r="M91" s="31"/>
      <c r="N91" s="42"/>
      <c r="O91" s="41"/>
      <c r="P91" s="41"/>
      <c r="Q91" s="41"/>
      <c r="R91" s="41"/>
      <c r="S91" s="41"/>
      <c r="T91" s="41"/>
      <c r="U91" s="41"/>
      <c r="V91" s="41"/>
      <c r="W91" s="41"/>
      <c r="X91" s="41"/>
    </row>
    <row r="92" spans="1:24" x14ac:dyDescent="0.15">
      <c r="A92" s="12" t="s">
        <v>21</v>
      </c>
      <c r="B92" s="69" t="s">
        <v>3</v>
      </c>
      <c r="C92" s="70"/>
      <c r="D92" s="70"/>
      <c r="E92" s="70"/>
      <c r="F92" s="70"/>
      <c r="G92" s="70"/>
      <c r="H92" s="71"/>
      <c r="I92" s="44"/>
      <c r="J92" s="66" t="s">
        <v>8</v>
      </c>
      <c r="K92" s="67"/>
      <c r="L92" s="67"/>
      <c r="M92" s="67"/>
      <c r="N92" s="67"/>
      <c r="O92" s="67"/>
      <c r="P92" s="68"/>
      <c r="R92" s="72" t="s">
        <v>13</v>
      </c>
      <c r="S92" s="73"/>
      <c r="T92" s="73"/>
      <c r="U92" s="73"/>
      <c r="V92" s="73"/>
      <c r="W92" s="73"/>
      <c r="X92" s="74"/>
    </row>
    <row r="93" spans="1:24" s="17" customFormat="1" x14ac:dyDescent="0.15">
      <c r="A93" s="7" t="s">
        <v>4</v>
      </c>
      <c r="B93" s="28" t="s">
        <v>22</v>
      </c>
      <c r="C93" s="28" t="s">
        <v>23</v>
      </c>
      <c r="D93" s="28" t="s">
        <v>1</v>
      </c>
      <c r="E93" s="30" t="s">
        <v>5</v>
      </c>
      <c r="F93" s="29" t="s">
        <v>7</v>
      </c>
      <c r="G93" s="29" t="s">
        <v>6</v>
      </c>
      <c r="H93" s="29" t="s">
        <v>0</v>
      </c>
      <c r="I93" s="45"/>
      <c r="J93" s="28" t="s">
        <v>22</v>
      </c>
      <c r="K93" s="28" t="s">
        <v>23</v>
      </c>
      <c r="L93" s="28" t="s">
        <v>1</v>
      </c>
      <c r="M93" s="29" t="s">
        <v>5</v>
      </c>
      <c r="N93" s="29" t="s">
        <v>7</v>
      </c>
      <c r="O93" s="30" t="s">
        <v>6</v>
      </c>
      <c r="P93" s="29" t="s">
        <v>0</v>
      </c>
      <c r="Q93" s="41"/>
      <c r="R93" s="28" t="s">
        <v>22</v>
      </c>
      <c r="S93" s="28" t="s">
        <v>23</v>
      </c>
      <c r="T93" s="28" t="s">
        <v>1</v>
      </c>
      <c r="U93" s="29" t="s">
        <v>5</v>
      </c>
      <c r="V93" s="29" t="s">
        <v>7</v>
      </c>
      <c r="W93" s="30" t="s">
        <v>6</v>
      </c>
      <c r="X93" s="29" t="s">
        <v>0</v>
      </c>
    </row>
    <row r="94" spans="1:24" s="17" customFormat="1" x14ac:dyDescent="0.15">
      <c r="A94" s="9">
        <v>1</v>
      </c>
      <c r="B94" s="78" t="s">
        <v>27</v>
      </c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</row>
    <row r="95" spans="1:24" s="17" customFormat="1" x14ac:dyDescent="0.15">
      <c r="A95" s="9">
        <v>2</v>
      </c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1:24" s="17" customFormat="1" x14ac:dyDescent="0.15">
      <c r="A96" s="9">
        <v>3</v>
      </c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1:24" s="17" customFormat="1" x14ac:dyDescent="0.15">
      <c r="A97" s="9">
        <v>4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1:24" s="17" customFormat="1" x14ac:dyDescent="0.15">
      <c r="A98" s="2"/>
      <c r="B98" s="27"/>
      <c r="C98" s="27"/>
      <c r="D98" s="27"/>
      <c r="E98" s="22"/>
      <c r="F98" s="31"/>
      <c r="G98" s="27"/>
      <c r="H98" s="27"/>
      <c r="I98" s="27"/>
      <c r="J98" s="27"/>
      <c r="K98" s="27"/>
      <c r="L98" s="41"/>
      <c r="M98" s="31"/>
      <c r="N98" s="42"/>
      <c r="O98" s="41"/>
      <c r="P98" s="41"/>
      <c r="Q98" s="41"/>
      <c r="R98" s="41"/>
      <c r="S98" s="41"/>
      <c r="T98" s="41"/>
      <c r="U98" s="41"/>
      <c r="V98" s="41"/>
      <c r="W98" s="41"/>
      <c r="X98" s="41"/>
    </row>
    <row r="99" spans="1:24" s="17" customFormat="1" x14ac:dyDescent="0.15">
      <c r="A99" s="2"/>
      <c r="B99" s="27"/>
      <c r="C99" s="27"/>
      <c r="D99" s="27"/>
      <c r="E99" s="22"/>
      <c r="F99" s="31"/>
      <c r="G99" s="27"/>
      <c r="H99" s="27"/>
      <c r="I99" s="27"/>
      <c r="J99" s="27"/>
      <c r="K99" s="27"/>
      <c r="L99" s="41"/>
      <c r="M99" s="31"/>
      <c r="N99" s="42"/>
      <c r="O99" s="41"/>
      <c r="P99" s="41"/>
      <c r="Q99" s="41"/>
      <c r="R99" s="41"/>
      <c r="S99" s="41"/>
      <c r="T99" s="41"/>
      <c r="U99" s="41"/>
      <c r="V99" s="41"/>
      <c r="W99" s="41"/>
      <c r="X99" s="41"/>
    </row>
    <row r="100" spans="1:24" x14ac:dyDescent="0.15">
      <c r="A100" s="12" t="s">
        <v>20</v>
      </c>
      <c r="B100" s="69" t="s">
        <v>3</v>
      </c>
      <c r="C100" s="70"/>
      <c r="D100" s="70"/>
      <c r="E100" s="70"/>
      <c r="F100" s="70"/>
      <c r="G100" s="70"/>
      <c r="H100" s="71"/>
      <c r="I100" s="44"/>
      <c r="J100" s="66" t="s">
        <v>8</v>
      </c>
      <c r="K100" s="67"/>
      <c r="L100" s="67"/>
      <c r="M100" s="67"/>
      <c r="N100" s="67"/>
      <c r="O100" s="67"/>
      <c r="P100" s="68"/>
      <c r="R100" s="72" t="s">
        <v>13</v>
      </c>
      <c r="S100" s="73"/>
      <c r="T100" s="73"/>
      <c r="U100" s="73"/>
      <c r="V100" s="73"/>
      <c r="W100" s="73"/>
      <c r="X100" s="74"/>
    </row>
    <row r="101" spans="1:24" x14ac:dyDescent="0.15">
      <c r="A101" s="7" t="s">
        <v>4</v>
      </c>
      <c r="B101" s="28" t="s">
        <v>22</v>
      </c>
      <c r="C101" s="28" t="s">
        <v>23</v>
      </c>
      <c r="D101" s="28" t="s">
        <v>1</v>
      </c>
      <c r="E101" s="30" t="s">
        <v>5</v>
      </c>
      <c r="F101" s="29" t="s">
        <v>7</v>
      </c>
      <c r="G101" s="29" t="s">
        <v>6</v>
      </c>
      <c r="H101" s="29" t="s">
        <v>0</v>
      </c>
      <c r="I101" s="45"/>
      <c r="J101" s="28" t="s">
        <v>22</v>
      </c>
      <c r="K101" s="28" t="s">
        <v>23</v>
      </c>
      <c r="L101" s="28" t="s">
        <v>1</v>
      </c>
      <c r="M101" s="29" t="s">
        <v>5</v>
      </c>
      <c r="N101" s="29" t="s">
        <v>7</v>
      </c>
      <c r="O101" s="30" t="s">
        <v>6</v>
      </c>
      <c r="P101" s="29" t="s">
        <v>0</v>
      </c>
      <c r="R101" s="28" t="s">
        <v>22</v>
      </c>
      <c r="S101" s="28" t="s">
        <v>23</v>
      </c>
      <c r="T101" s="28" t="s">
        <v>1</v>
      </c>
      <c r="U101" s="29" t="s">
        <v>5</v>
      </c>
      <c r="V101" s="29" t="s">
        <v>7</v>
      </c>
      <c r="W101" s="30" t="s">
        <v>6</v>
      </c>
      <c r="X101" s="29" t="s">
        <v>0</v>
      </c>
    </row>
    <row r="102" spans="1:24" s="17" customFormat="1" x14ac:dyDescent="0.15">
      <c r="A102" s="9">
        <v>1</v>
      </c>
      <c r="B102" s="19">
        <v>1440</v>
      </c>
      <c r="C102" s="19">
        <v>24</v>
      </c>
      <c r="D102" s="19">
        <f>B102*C102</f>
        <v>34560</v>
      </c>
      <c r="E102" s="19">
        <f>'Breakdown of Miscellaneoues Fee'!D26</f>
        <v>5505</v>
      </c>
      <c r="F102" s="20">
        <v>3223</v>
      </c>
      <c r="G102" s="19">
        <v>6000</v>
      </c>
      <c r="H102" s="19">
        <f>SUM(D102:G102)</f>
        <v>49288</v>
      </c>
      <c r="I102" s="19"/>
      <c r="J102" s="19">
        <v>1440</v>
      </c>
      <c r="K102" s="19">
        <v>22</v>
      </c>
      <c r="L102" s="19">
        <f>J102*K102</f>
        <v>31680</v>
      </c>
      <c r="M102" s="19">
        <v>5505</v>
      </c>
      <c r="N102" s="21">
        <v>1166</v>
      </c>
      <c r="O102" s="23">
        <v>3000</v>
      </c>
      <c r="P102" s="42">
        <f>SUM(L102:O102)</f>
        <v>41351</v>
      </c>
      <c r="Q102" s="42"/>
      <c r="R102" s="42"/>
      <c r="S102" s="42"/>
      <c r="T102" s="19"/>
      <c r="U102" s="20"/>
      <c r="V102" s="21"/>
      <c r="W102" s="23"/>
      <c r="X102" s="42">
        <f>SUM(T102:W102)</f>
        <v>0</v>
      </c>
    </row>
    <row r="103" spans="1:24" s="17" customFormat="1" x14ac:dyDescent="0.15">
      <c r="A103" s="9">
        <v>2</v>
      </c>
      <c r="B103" s="19">
        <v>1440</v>
      </c>
      <c r="C103" s="19">
        <v>24</v>
      </c>
      <c r="D103" s="19">
        <f>B103*C103</f>
        <v>34560</v>
      </c>
      <c r="E103" s="19">
        <v>5505</v>
      </c>
      <c r="F103" s="20">
        <v>2663</v>
      </c>
      <c r="G103" s="22">
        <v>3000</v>
      </c>
      <c r="H103" s="19">
        <f>SUM(D103:G103)</f>
        <v>45728</v>
      </c>
      <c r="I103" s="22"/>
      <c r="J103" s="19">
        <v>1440</v>
      </c>
      <c r="K103" s="22">
        <v>25</v>
      </c>
      <c r="L103" s="19">
        <f>J103*K103</f>
        <v>36000</v>
      </c>
      <c r="M103" s="19">
        <v>5505</v>
      </c>
      <c r="N103" s="21">
        <v>2431</v>
      </c>
      <c r="O103" s="23">
        <v>3000</v>
      </c>
      <c r="P103" s="42">
        <f>SUM(L103:O103)</f>
        <v>46936</v>
      </c>
      <c r="Q103" s="42"/>
      <c r="R103" s="42"/>
      <c r="S103" s="42"/>
      <c r="T103" s="19"/>
      <c r="U103" s="20"/>
      <c r="V103" s="21"/>
      <c r="W103" s="23"/>
      <c r="X103" s="42">
        <f>SUM(T103:W103)</f>
        <v>0</v>
      </c>
    </row>
    <row r="104" spans="1:24" s="17" customFormat="1" x14ac:dyDescent="0.15">
      <c r="A104" s="9">
        <v>3</v>
      </c>
      <c r="B104" s="19">
        <v>1440</v>
      </c>
      <c r="C104" s="19">
        <v>20</v>
      </c>
      <c r="D104" s="19">
        <f>B104*C104</f>
        <v>28800</v>
      </c>
      <c r="E104" s="19">
        <v>5505</v>
      </c>
      <c r="F104" s="20">
        <v>726</v>
      </c>
      <c r="G104" s="23">
        <v>3000</v>
      </c>
      <c r="H104" s="19">
        <f>SUM(D104:G104)</f>
        <v>38031</v>
      </c>
      <c r="I104" s="23"/>
      <c r="J104" s="19">
        <v>1440</v>
      </c>
      <c r="K104" s="23">
        <v>18</v>
      </c>
      <c r="L104" s="19">
        <f>J104*K104</f>
        <v>25920</v>
      </c>
      <c r="M104" s="19">
        <v>5505</v>
      </c>
      <c r="N104" s="21"/>
      <c r="O104" s="23">
        <v>3000</v>
      </c>
      <c r="P104" s="42">
        <f>SUM(L104:O104)</f>
        <v>34425</v>
      </c>
      <c r="Q104" s="42"/>
      <c r="R104" s="42"/>
      <c r="S104" s="42"/>
      <c r="T104" s="19"/>
      <c r="U104" s="20"/>
      <c r="V104" s="21"/>
      <c r="W104" s="23"/>
      <c r="X104" s="42">
        <f>SUM(T104:W104)</f>
        <v>0</v>
      </c>
    </row>
    <row r="105" spans="1:24" s="17" customFormat="1" x14ac:dyDescent="0.15">
      <c r="A105" s="9">
        <v>4</v>
      </c>
      <c r="B105" s="19">
        <v>1440</v>
      </c>
      <c r="C105" s="19">
        <v>12</v>
      </c>
      <c r="D105" s="19">
        <f>B105*C105</f>
        <v>17280</v>
      </c>
      <c r="E105" s="19">
        <v>5505</v>
      </c>
      <c r="F105" s="20"/>
      <c r="G105" s="23">
        <v>3900</v>
      </c>
      <c r="H105" s="19">
        <f>SUM(D105:G105)</f>
        <v>26685</v>
      </c>
      <c r="I105" s="23"/>
      <c r="J105" s="19">
        <v>1440</v>
      </c>
      <c r="K105" s="23">
        <v>12</v>
      </c>
      <c r="L105" s="19">
        <f>J105*K105</f>
        <v>17280</v>
      </c>
      <c r="M105" s="19">
        <v>5505</v>
      </c>
      <c r="N105" s="21"/>
      <c r="O105" s="23">
        <v>3900</v>
      </c>
      <c r="P105" s="42">
        <f>SUM(L105:O105)</f>
        <v>26685</v>
      </c>
      <c r="Q105" s="42"/>
      <c r="R105" s="42"/>
      <c r="S105" s="42"/>
      <c r="T105" s="19"/>
      <c r="U105" s="20"/>
      <c r="V105" s="21"/>
      <c r="W105" s="23"/>
      <c r="X105" s="42">
        <f>SUM(T105:W105)</f>
        <v>0</v>
      </c>
    </row>
    <row r="106" spans="1:24" s="17" customFormat="1" x14ac:dyDescent="0.15">
      <c r="A106" s="2"/>
      <c r="B106" s="27"/>
      <c r="C106" s="27"/>
      <c r="D106" s="27"/>
      <c r="E106" s="22"/>
      <c r="F106" s="31"/>
      <c r="G106" s="27"/>
      <c r="H106" s="27"/>
      <c r="I106" s="27"/>
      <c r="J106" s="27"/>
      <c r="K106" s="27"/>
      <c r="L106" s="41"/>
      <c r="M106" s="31"/>
      <c r="N106" s="42"/>
      <c r="O106" s="41"/>
      <c r="P106" s="41"/>
      <c r="Q106" s="41"/>
      <c r="R106" s="41"/>
      <c r="S106" s="41"/>
      <c r="T106" s="41"/>
      <c r="U106" s="41"/>
      <c r="V106" s="41"/>
      <c r="W106" s="41"/>
      <c r="X106" s="41"/>
    </row>
    <row r="107" spans="1:24" s="17" customFormat="1" x14ac:dyDescent="0.15">
      <c r="A107" s="2"/>
      <c r="B107" s="27"/>
      <c r="C107" s="27"/>
      <c r="D107" s="27"/>
      <c r="E107" s="22"/>
      <c r="F107" s="31"/>
      <c r="G107" s="27"/>
      <c r="H107" s="27"/>
      <c r="I107" s="27"/>
      <c r="J107" s="27"/>
      <c r="K107" s="27"/>
      <c r="L107" s="41"/>
      <c r="M107" s="31"/>
      <c r="N107" s="42"/>
      <c r="O107" s="41"/>
      <c r="P107" s="41"/>
      <c r="Q107" s="41"/>
      <c r="R107" s="41"/>
      <c r="S107" s="41"/>
      <c r="T107" s="41"/>
      <c r="U107" s="41"/>
      <c r="V107" s="41"/>
      <c r="W107" s="41"/>
      <c r="X107" s="41"/>
    </row>
    <row r="108" spans="1:24" s="17" customFormat="1" x14ac:dyDescent="0.15">
      <c r="A108" s="2"/>
      <c r="B108" s="27"/>
      <c r="C108" s="27"/>
      <c r="D108" s="27"/>
      <c r="E108" s="22"/>
      <c r="F108" s="31"/>
      <c r="G108" s="27"/>
      <c r="H108" s="27"/>
      <c r="I108" s="27"/>
      <c r="J108" s="27"/>
      <c r="K108" s="27"/>
      <c r="L108" s="41"/>
      <c r="M108" s="31"/>
      <c r="N108" s="42"/>
      <c r="O108" s="41"/>
      <c r="P108" s="41"/>
      <c r="Q108" s="41"/>
      <c r="R108" s="41"/>
      <c r="S108" s="41"/>
      <c r="T108" s="41"/>
      <c r="U108" s="41"/>
      <c r="V108" s="41"/>
      <c r="W108" s="41"/>
      <c r="X108" s="41"/>
    </row>
    <row r="109" spans="1:24" s="17" customFormat="1" x14ac:dyDescent="0.15">
      <c r="A109" s="2"/>
      <c r="B109" s="27"/>
      <c r="C109" s="27"/>
      <c r="D109" s="27"/>
      <c r="E109" s="22"/>
      <c r="F109" s="31"/>
      <c r="G109" s="27"/>
      <c r="H109" s="27"/>
      <c r="I109" s="27"/>
      <c r="J109" s="27"/>
      <c r="K109" s="27"/>
      <c r="L109" s="41"/>
      <c r="M109" s="31"/>
      <c r="N109" s="42"/>
      <c r="O109" s="41"/>
      <c r="P109" s="41"/>
      <c r="Q109" s="41"/>
      <c r="R109" s="41"/>
      <c r="S109" s="41"/>
      <c r="T109" s="41"/>
      <c r="U109" s="41"/>
      <c r="V109" s="41"/>
      <c r="W109" s="41"/>
      <c r="X109" s="41"/>
    </row>
    <row r="111" spans="1:24" x14ac:dyDescent="0.15">
      <c r="A111" s="48" t="s">
        <v>26</v>
      </c>
      <c r="B111" s="63" t="s">
        <v>11</v>
      </c>
      <c r="C111" s="64"/>
      <c r="D111" s="64"/>
      <c r="E111" s="64"/>
      <c r="F111" s="64"/>
      <c r="G111" s="64"/>
      <c r="H111" s="65"/>
    </row>
    <row r="112" spans="1:24" x14ac:dyDescent="0.15">
      <c r="A112" s="7" t="s">
        <v>4</v>
      </c>
      <c r="B112" s="28" t="s">
        <v>22</v>
      </c>
      <c r="C112" s="28" t="s">
        <v>23</v>
      </c>
      <c r="D112" s="28" t="s">
        <v>1</v>
      </c>
      <c r="E112" s="30" t="s">
        <v>5</v>
      </c>
      <c r="F112" s="30" t="s">
        <v>7</v>
      </c>
      <c r="G112" s="29" t="s">
        <v>6</v>
      </c>
      <c r="H112" s="29" t="s">
        <v>0</v>
      </c>
    </row>
    <row r="113" spans="1:8" x14ac:dyDescent="0.15">
      <c r="A113" s="9">
        <v>1</v>
      </c>
      <c r="B113" s="19">
        <v>1210</v>
      </c>
      <c r="C113" s="19">
        <v>76</v>
      </c>
      <c r="D113" s="19">
        <f>B113*C113</f>
        <v>91960</v>
      </c>
      <c r="E113" s="19">
        <f>'Breakdown of Miscellaneoues Fee'!H22</f>
        <v>12540</v>
      </c>
      <c r="F113" s="20">
        <v>18030</v>
      </c>
      <c r="G113" s="23">
        <f>' Breakdown of Other Charges'!L6</f>
        <v>42360</v>
      </c>
      <c r="H113" s="23">
        <f>SUM(D113:G113)</f>
        <v>164890</v>
      </c>
    </row>
    <row r="114" spans="1:8" x14ac:dyDescent="0.15">
      <c r="A114" s="9">
        <v>2</v>
      </c>
      <c r="B114" s="19">
        <v>1210</v>
      </c>
      <c r="C114" s="19">
        <v>75</v>
      </c>
      <c r="D114" s="19">
        <f>B114*C114</f>
        <v>90750</v>
      </c>
      <c r="E114" s="19">
        <f>E113</f>
        <v>12540</v>
      </c>
      <c r="F114" s="20">
        <v>9960</v>
      </c>
      <c r="G114" s="23">
        <f>' Breakdown of Other Charges'!L7</f>
        <v>33000</v>
      </c>
      <c r="H114" s="23">
        <f>SUM(D114:G114)</f>
        <v>146250</v>
      </c>
    </row>
    <row r="115" spans="1:8" x14ac:dyDescent="0.15">
      <c r="A115" s="9">
        <v>3</v>
      </c>
      <c r="B115" s="19">
        <v>1210</v>
      </c>
      <c r="C115" s="19">
        <v>82</v>
      </c>
      <c r="D115" s="19">
        <f>B115*C115</f>
        <v>99220</v>
      </c>
      <c r="E115" s="19">
        <f>E114</f>
        <v>12540</v>
      </c>
      <c r="F115" s="20"/>
      <c r="G115" s="23">
        <f>' Breakdown of Other Charges'!L8</f>
        <v>44000</v>
      </c>
      <c r="H115" s="23">
        <f>SUM(D115:G115)</f>
        <v>155760</v>
      </c>
    </row>
    <row r="116" spans="1:8" x14ac:dyDescent="0.15">
      <c r="A116" s="9">
        <v>4</v>
      </c>
      <c r="B116" s="19">
        <v>1210</v>
      </c>
      <c r="C116" s="19">
        <v>67</v>
      </c>
      <c r="D116" s="19">
        <f>B116*C116</f>
        <v>81070</v>
      </c>
      <c r="E116" s="19">
        <f>E115</f>
        <v>12540</v>
      </c>
      <c r="F116" s="20"/>
      <c r="G116" s="23">
        <f>' Breakdown of Other Charges'!L9</f>
        <v>52900</v>
      </c>
      <c r="H116" s="23">
        <f>SUM(D116:G116)</f>
        <v>146510</v>
      </c>
    </row>
  </sheetData>
  <sheetProtection password="C515" sheet="1" objects="1" scenarios="1"/>
  <mergeCells count="39">
    <mergeCell ref="B100:H100"/>
    <mergeCell ref="R100:X100"/>
    <mergeCell ref="J100:P100"/>
    <mergeCell ref="B92:H92"/>
    <mergeCell ref="J92:P92"/>
    <mergeCell ref="R92:X92"/>
    <mergeCell ref="R44:X44"/>
    <mergeCell ref="B44:H44"/>
    <mergeCell ref="B61:H61"/>
    <mergeCell ref="J61:P61"/>
    <mergeCell ref="B94:X97"/>
    <mergeCell ref="R61:X61"/>
    <mergeCell ref="B81:H81"/>
    <mergeCell ref="R81:X81"/>
    <mergeCell ref="B69:H69"/>
    <mergeCell ref="J69:P69"/>
    <mergeCell ref="R69:X69"/>
    <mergeCell ref="D32:H32"/>
    <mergeCell ref="L32:O32"/>
    <mergeCell ref="J44:P44"/>
    <mergeCell ref="D43:H43"/>
    <mergeCell ref="J52:P52"/>
    <mergeCell ref="L43:O43"/>
    <mergeCell ref="B111:H111"/>
    <mergeCell ref="J81:P81"/>
    <mergeCell ref="B8:H8"/>
    <mergeCell ref="R8:X8"/>
    <mergeCell ref="B16:H16"/>
    <mergeCell ref="R16:X16"/>
    <mergeCell ref="B24:H24"/>
    <mergeCell ref="R24:X24"/>
    <mergeCell ref="B34:H34"/>
    <mergeCell ref="R34:X34"/>
    <mergeCell ref="J24:P24"/>
    <mergeCell ref="J8:P8"/>
    <mergeCell ref="J34:P34"/>
    <mergeCell ref="J16:P16"/>
    <mergeCell ref="B52:H52"/>
    <mergeCell ref="R52:X52"/>
  </mergeCells>
  <pageMargins left="0.7" right="0.7" top="0.75" bottom="0.75" header="0.3" footer="0.3"/>
  <pageSetup scale="3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workbookViewId="0">
      <selection activeCell="A25" sqref="A25"/>
    </sheetView>
  </sheetViews>
  <sheetFormatPr defaultColWidth="11.42578125" defaultRowHeight="15" x14ac:dyDescent="0.25"/>
  <cols>
    <col min="1" max="1" width="39.42578125" bestFit="1" customWidth="1"/>
    <col min="2" max="2" width="3.140625" customWidth="1"/>
    <col min="3" max="3" width="20.85546875" style="49" customWidth="1"/>
    <col min="4" max="4" width="21.85546875" style="52" customWidth="1"/>
    <col min="5" max="5" width="21.85546875" style="49" customWidth="1"/>
    <col min="6" max="6" width="11.42578125" customWidth="1"/>
    <col min="7" max="7" width="22.140625" customWidth="1"/>
    <col min="8" max="8" width="20.85546875" style="49" customWidth="1"/>
    <col min="11" max="11" width="27.28515625" customWidth="1"/>
    <col min="12" max="12" width="11.42578125" style="57"/>
  </cols>
  <sheetData>
    <row r="1" spans="1:12" x14ac:dyDescent="0.25">
      <c r="A1" t="s">
        <v>9</v>
      </c>
      <c r="C1" s="52"/>
      <c r="E1" s="52"/>
      <c r="H1" s="52"/>
    </row>
    <row r="2" spans="1:12" x14ac:dyDescent="0.25">
      <c r="A2" t="s">
        <v>54</v>
      </c>
      <c r="C2" s="52"/>
      <c r="E2" s="52"/>
      <c r="H2" s="52"/>
    </row>
    <row r="3" spans="1:12" x14ac:dyDescent="0.25">
      <c r="H3" s="57"/>
      <c r="L3"/>
    </row>
    <row r="4" spans="1:12" x14ac:dyDescent="0.25">
      <c r="A4" s="81" t="s">
        <v>57</v>
      </c>
      <c r="C4" s="84" t="s">
        <v>28</v>
      </c>
      <c r="D4" s="80" t="s">
        <v>29</v>
      </c>
      <c r="E4" s="80"/>
      <c r="G4" s="82" t="s">
        <v>57</v>
      </c>
      <c r="H4" s="83" t="s">
        <v>83</v>
      </c>
      <c r="L4"/>
    </row>
    <row r="5" spans="1:12" x14ac:dyDescent="0.25">
      <c r="A5" s="81"/>
      <c r="C5" s="84"/>
      <c r="D5" s="59" t="s">
        <v>55</v>
      </c>
      <c r="E5" s="60" t="s">
        <v>56</v>
      </c>
      <c r="G5" s="82"/>
      <c r="H5" s="83"/>
      <c r="L5"/>
    </row>
    <row r="6" spans="1:12" x14ac:dyDescent="0.25">
      <c r="A6" t="s">
        <v>58</v>
      </c>
      <c r="C6" s="49">
        <v>460</v>
      </c>
      <c r="D6" s="52">
        <v>460</v>
      </c>
      <c r="E6" s="49">
        <v>460</v>
      </c>
      <c r="G6" t="s">
        <v>58</v>
      </c>
      <c r="H6" s="57">
        <v>1500</v>
      </c>
      <c r="L6"/>
    </row>
    <row r="7" spans="1:12" x14ac:dyDescent="0.25">
      <c r="A7" t="s">
        <v>59</v>
      </c>
      <c r="C7" s="49">
        <v>600</v>
      </c>
      <c r="D7" s="52">
        <v>600</v>
      </c>
      <c r="E7" s="49">
        <v>600</v>
      </c>
      <c r="G7" t="s">
        <v>59</v>
      </c>
      <c r="H7" s="57">
        <f>500+500+500+600+500</f>
        <v>2600</v>
      </c>
      <c r="L7"/>
    </row>
    <row r="8" spans="1:12" x14ac:dyDescent="0.25">
      <c r="A8" t="s">
        <v>60</v>
      </c>
      <c r="C8" s="49">
        <v>800</v>
      </c>
      <c r="D8" s="52">
        <v>500</v>
      </c>
      <c r="E8" s="49">
        <v>800</v>
      </c>
      <c r="G8" t="s">
        <v>60</v>
      </c>
      <c r="H8" s="57">
        <v>2500</v>
      </c>
      <c r="L8"/>
    </row>
    <row r="9" spans="1:12" x14ac:dyDescent="0.25">
      <c r="G9" s="53"/>
      <c r="H9" s="57"/>
      <c r="L9"/>
    </row>
    <row r="10" spans="1:12" x14ac:dyDescent="0.25">
      <c r="A10" s="53" t="s">
        <v>61</v>
      </c>
      <c r="G10" s="53" t="s">
        <v>61</v>
      </c>
      <c r="H10" s="57"/>
      <c r="L10"/>
    </row>
    <row r="11" spans="1:12" x14ac:dyDescent="0.25">
      <c r="A11" t="s">
        <v>62</v>
      </c>
      <c r="C11" s="49">
        <v>150</v>
      </c>
      <c r="D11" s="52">
        <v>150</v>
      </c>
      <c r="E11" s="49">
        <v>150</v>
      </c>
      <c r="G11" t="s">
        <v>63</v>
      </c>
      <c r="H11" s="57">
        <v>1000</v>
      </c>
      <c r="L11"/>
    </row>
    <row r="12" spans="1:12" x14ac:dyDescent="0.25">
      <c r="A12" t="s">
        <v>63</v>
      </c>
      <c r="C12" s="49">
        <v>250</v>
      </c>
      <c r="D12" s="52">
        <v>250</v>
      </c>
      <c r="E12" s="49">
        <v>250</v>
      </c>
      <c r="G12" t="s">
        <v>64</v>
      </c>
      <c r="H12" s="57">
        <v>900</v>
      </c>
      <c r="L12"/>
    </row>
    <row r="13" spans="1:12" x14ac:dyDescent="0.25">
      <c r="A13" t="s">
        <v>64</v>
      </c>
      <c r="C13" s="49">
        <v>1260</v>
      </c>
      <c r="D13" s="52">
        <v>1260</v>
      </c>
      <c r="E13" s="49">
        <v>1260</v>
      </c>
      <c r="G13" t="s">
        <v>65</v>
      </c>
      <c r="H13" s="57">
        <v>800</v>
      </c>
      <c r="L13"/>
    </row>
    <row r="14" spans="1:12" x14ac:dyDescent="0.25">
      <c r="A14" t="s">
        <v>65</v>
      </c>
      <c r="C14" s="49">
        <v>150</v>
      </c>
      <c r="D14" s="52">
        <v>150</v>
      </c>
      <c r="E14" s="49">
        <v>150</v>
      </c>
      <c r="G14" t="s">
        <v>66</v>
      </c>
      <c r="H14" s="57">
        <v>140</v>
      </c>
      <c r="L14"/>
    </row>
    <row r="15" spans="1:12" x14ac:dyDescent="0.25">
      <c r="A15" t="s">
        <v>66</v>
      </c>
      <c r="C15" s="49">
        <v>70</v>
      </c>
      <c r="D15" s="52">
        <v>70</v>
      </c>
      <c r="E15" s="49">
        <v>70</v>
      </c>
      <c r="G15" t="s">
        <v>80</v>
      </c>
      <c r="H15" s="57">
        <v>1000</v>
      </c>
      <c r="L15"/>
    </row>
    <row r="16" spans="1:12" x14ac:dyDescent="0.25">
      <c r="A16" s="53" t="s">
        <v>67</v>
      </c>
      <c r="G16" t="s">
        <v>81</v>
      </c>
      <c r="H16" s="57">
        <v>500</v>
      </c>
      <c r="L16"/>
    </row>
    <row r="17" spans="1:12" x14ac:dyDescent="0.25">
      <c r="A17" t="s">
        <v>68</v>
      </c>
      <c r="C17" s="49">
        <v>350</v>
      </c>
      <c r="D17" s="52">
        <v>350</v>
      </c>
      <c r="E17" s="49">
        <v>350</v>
      </c>
      <c r="G17" t="s">
        <v>82</v>
      </c>
      <c r="H17" s="57">
        <v>600</v>
      </c>
      <c r="L17"/>
    </row>
    <row r="18" spans="1:12" x14ac:dyDescent="0.25">
      <c r="A18" t="s">
        <v>69</v>
      </c>
      <c r="C18" s="49">
        <v>100</v>
      </c>
      <c r="D18" s="52">
        <v>100</v>
      </c>
      <c r="E18" s="49">
        <v>100</v>
      </c>
      <c r="G18" s="53" t="s">
        <v>67</v>
      </c>
      <c r="H18" s="57"/>
      <c r="L18"/>
    </row>
    <row r="19" spans="1:12" x14ac:dyDescent="0.25">
      <c r="A19" t="s">
        <v>70</v>
      </c>
      <c r="C19" s="49">
        <v>350</v>
      </c>
      <c r="D19" s="52">
        <v>350</v>
      </c>
      <c r="E19" s="49">
        <v>350</v>
      </c>
      <c r="G19" t="s">
        <v>68</v>
      </c>
      <c r="H19" s="57">
        <v>500</v>
      </c>
      <c r="L19"/>
    </row>
    <row r="20" spans="1:12" x14ac:dyDescent="0.25">
      <c r="A20" t="s">
        <v>71</v>
      </c>
      <c r="C20" s="49">
        <v>55</v>
      </c>
      <c r="D20" s="52">
        <v>55</v>
      </c>
      <c r="E20" s="49">
        <v>55</v>
      </c>
      <c r="G20" t="s">
        <v>69</v>
      </c>
      <c r="H20" s="57">
        <v>500</v>
      </c>
      <c r="L20"/>
    </row>
    <row r="21" spans="1:12" x14ac:dyDescent="0.25">
      <c r="A21" t="s">
        <v>72</v>
      </c>
      <c r="C21" s="49">
        <v>130</v>
      </c>
      <c r="D21" s="52">
        <v>130</v>
      </c>
      <c r="E21" s="49">
        <v>130</v>
      </c>
      <c r="H21" s="57"/>
      <c r="L21"/>
    </row>
    <row r="22" spans="1:12" ht="15.75" thickBot="1" x14ac:dyDescent="0.3">
      <c r="A22" s="50" t="s">
        <v>0</v>
      </c>
      <c r="C22" s="51">
        <f>SUM(C6:C21)</f>
        <v>4725</v>
      </c>
      <c r="D22" s="51">
        <f>SUM(D6:D21)</f>
        <v>4425</v>
      </c>
      <c r="E22" s="51">
        <f>SUM(E6:E21)</f>
        <v>4725</v>
      </c>
      <c r="G22" s="50" t="s">
        <v>0</v>
      </c>
      <c r="H22" s="51">
        <f>SUM(H6:H21)</f>
        <v>12540</v>
      </c>
      <c r="L22"/>
    </row>
    <row r="23" spans="1:12" ht="15.75" thickTop="1" x14ac:dyDescent="0.25">
      <c r="H23" s="57"/>
      <c r="L23"/>
    </row>
    <row r="24" spans="1:12" x14ac:dyDescent="0.25">
      <c r="H24" s="57"/>
      <c r="L24"/>
    </row>
    <row r="25" spans="1:12" x14ac:dyDescent="0.25">
      <c r="A25" s="53" t="s">
        <v>73</v>
      </c>
      <c r="D25" s="57" t="s">
        <v>85</v>
      </c>
      <c r="H25" s="57"/>
      <c r="L25"/>
    </row>
    <row r="26" spans="1:12" x14ac:dyDescent="0.25">
      <c r="A26" t="s">
        <v>76</v>
      </c>
      <c r="C26" s="52">
        <v>780</v>
      </c>
      <c r="D26" s="52">
        <f>C26+C22</f>
        <v>5505</v>
      </c>
      <c r="H26" s="57"/>
      <c r="L26"/>
    </row>
    <row r="27" spans="1:12" x14ac:dyDescent="0.25">
      <c r="A27" t="s">
        <v>75</v>
      </c>
      <c r="C27" s="52">
        <v>500</v>
      </c>
      <c r="D27" s="52">
        <f>C27+C22</f>
        <v>5225</v>
      </c>
      <c r="H27" s="57"/>
      <c r="L27"/>
    </row>
    <row r="28" spans="1:12" x14ac:dyDescent="0.25">
      <c r="A28" t="s">
        <v>77</v>
      </c>
      <c r="C28" s="57">
        <v>1000</v>
      </c>
      <c r="D28" s="52">
        <f>C28+C22</f>
        <v>5725</v>
      </c>
      <c r="H28" s="57"/>
      <c r="L28"/>
    </row>
    <row r="29" spans="1:12" x14ac:dyDescent="0.25">
      <c r="A29" t="s">
        <v>74</v>
      </c>
      <c r="C29" s="52">
        <v>750</v>
      </c>
      <c r="D29" s="52">
        <f>C29+C22</f>
        <v>5475</v>
      </c>
      <c r="E29" s="57"/>
      <c r="H29" s="57"/>
      <c r="L29"/>
    </row>
    <row r="30" spans="1:12" x14ac:dyDescent="0.25">
      <c r="A30" t="s">
        <v>78</v>
      </c>
      <c r="C30" s="52">
        <v>550</v>
      </c>
      <c r="D30" s="52">
        <f>C30+C22</f>
        <v>5275</v>
      </c>
      <c r="E30" s="52"/>
      <c r="H30" s="57"/>
      <c r="L30"/>
    </row>
    <row r="31" spans="1:12" x14ac:dyDescent="0.25">
      <c r="A31" t="s">
        <v>79</v>
      </c>
      <c r="C31" s="52">
        <v>600</v>
      </c>
      <c r="D31" s="52">
        <f>C31+C22</f>
        <v>5325</v>
      </c>
      <c r="H31" s="57"/>
      <c r="L31"/>
    </row>
    <row r="32" spans="1:12" x14ac:dyDescent="0.25">
      <c r="H32" s="57"/>
      <c r="L32"/>
    </row>
  </sheetData>
  <sheetProtection password="C515" sheet="1" objects="1" scenarios="1"/>
  <mergeCells count="5">
    <mergeCell ref="D4:E4"/>
    <mergeCell ref="A4:A5"/>
    <mergeCell ref="G4:G5"/>
    <mergeCell ref="H4:H5"/>
    <mergeCell ref="C4:C5"/>
  </mergeCells>
  <pageMargins left="0.75" right="0.75" top="1" bottom="1" header="0.3" footer="0.3"/>
  <pageSetup scale="75" orientation="landscape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5"/>
  <sheetViews>
    <sheetView tabSelected="1" workbookViewId="0">
      <selection activeCell="F24" sqref="F24"/>
    </sheetView>
  </sheetViews>
  <sheetFormatPr defaultColWidth="11.42578125" defaultRowHeight="15" x14ac:dyDescent="0.25"/>
  <cols>
    <col min="1" max="1" width="1.28515625" customWidth="1"/>
    <col min="2" max="2" width="22.85546875" customWidth="1"/>
    <col min="3" max="4" width="15.85546875" style="57" customWidth="1"/>
    <col min="5" max="5" width="19.85546875" style="57" customWidth="1"/>
    <col min="6" max="6" width="23" style="57" customWidth="1"/>
    <col min="7" max="7" width="13.85546875" style="57" customWidth="1"/>
    <col min="8" max="8" width="15.7109375" style="57" customWidth="1"/>
    <col min="9" max="9" width="16.85546875" style="57" customWidth="1"/>
    <col min="10" max="11" width="22.7109375" style="57" customWidth="1"/>
    <col min="12" max="12" width="18" style="57" customWidth="1"/>
  </cols>
  <sheetData>
    <row r="1" spans="2:12" ht="15.75" x14ac:dyDescent="0.25">
      <c r="B1" s="56" t="s">
        <v>9</v>
      </c>
    </row>
    <row r="2" spans="2:12" ht="15.75" x14ac:dyDescent="0.25">
      <c r="B2" s="56" t="s">
        <v>34</v>
      </c>
    </row>
    <row r="5" spans="2:12" s="58" customFormat="1" x14ac:dyDescent="0.25">
      <c r="C5" s="62" t="s">
        <v>35</v>
      </c>
      <c r="D5" s="62" t="s">
        <v>36</v>
      </c>
      <c r="E5" s="62" t="s">
        <v>37</v>
      </c>
      <c r="F5" s="62" t="s">
        <v>52</v>
      </c>
      <c r="G5" s="62" t="s">
        <v>33</v>
      </c>
      <c r="H5" s="62" t="s">
        <v>32</v>
      </c>
      <c r="I5" s="62" t="s">
        <v>31</v>
      </c>
      <c r="J5" s="62" t="s">
        <v>53</v>
      </c>
      <c r="K5" s="62" t="s">
        <v>84</v>
      </c>
      <c r="L5" s="62" t="s">
        <v>0</v>
      </c>
    </row>
    <row r="6" spans="2:12" x14ac:dyDescent="0.25">
      <c r="B6" s="61" t="s">
        <v>26</v>
      </c>
      <c r="C6" s="57">
        <v>3600</v>
      </c>
      <c r="D6" s="57">
        <v>7260</v>
      </c>
      <c r="E6" s="57">
        <v>31500</v>
      </c>
      <c r="L6" s="57">
        <f>SUM(C6:J6)</f>
        <v>42360</v>
      </c>
    </row>
    <row r="7" spans="2:12" x14ac:dyDescent="0.25">
      <c r="B7" t="s">
        <v>39</v>
      </c>
      <c r="D7" s="57">
        <v>6600</v>
      </c>
      <c r="E7" s="57">
        <v>26400</v>
      </c>
      <c r="L7" s="57">
        <f>SUM(C7:J7)</f>
        <v>33000</v>
      </c>
    </row>
    <row r="8" spans="2:12" x14ac:dyDescent="0.25">
      <c r="B8" t="s">
        <v>38</v>
      </c>
      <c r="D8" s="57">
        <v>6600</v>
      </c>
      <c r="E8" s="57">
        <v>26400</v>
      </c>
      <c r="K8" s="57">
        <v>11000</v>
      </c>
      <c r="L8" s="57">
        <f>SUM(C8:K8)</f>
        <v>44000</v>
      </c>
    </row>
    <row r="9" spans="2:12" x14ac:dyDescent="0.25">
      <c r="B9" t="s">
        <v>40</v>
      </c>
      <c r="D9" s="57">
        <v>6000</v>
      </c>
      <c r="E9" s="57">
        <v>26400</v>
      </c>
      <c r="I9" s="57">
        <f>8800+1500</f>
        <v>10300</v>
      </c>
      <c r="K9" s="57">
        <v>10200</v>
      </c>
      <c r="L9" s="57">
        <f>SUM(C9:K9)</f>
        <v>52900</v>
      </c>
    </row>
    <row r="10" spans="2:12" x14ac:dyDescent="0.25">
      <c r="B10" t="s">
        <v>41</v>
      </c>
      <c r="L10" s="57">
        <f>SUM(C10:J10)</f>
        <v>0</v>
      </c>
    </row>
    <row r="12" spans="2:12" x14ac:dyDescent="0.25">
      <c r="B12" s="61" t="s">
        <v>42</v>
      </c>
    </row>
    <row r="13" spans="2:12" x14ac:dyDescent="0.25">
      <c r="B13" t="s">
        <v>41</v>
      </c>
      <c r="D13" s="57">
        <v>3000</v>
      </c>
      <c r="F13" s="57">
        <v>7280</v>
      </c>
      <c r="I13" s="57">
        <v>5820</v>
      </c>
      <c r="J13" s="57">
        <v>1320</v>
      </c>
      <c r="L13" s="57">
        <f>SUM(C13:J13)</f>
        <v>17420</v>
      </c>
    </row>
    <row r="15" spans="2:12" x14ac:dyDescent="0.25">
      <c r="B15" s="61" t="s">
        <v>18</v>
      </c>
    </row>
    <row r="16" spans="2:12" x14ac:dyDescent="0.25">
      <c r="B16" t="s">
        <v>43</v>
      </c>
      <c r="D16" s="57">
        <v>3000</v>
      </c>
      <c r="F16" s="57">
        <v>7500</v>
      </c>
      <c r="L16" s="57">
        <f>SUM(C16:J16)</f>
        <v>10500</v>
      </c>
    </row>
    <row r="17" spans="2:12" x14ac:dyDescent="0.25">
      <c r="B17" t="s">
        <v>44</v>
      </c>
      <c r="D17" s="57">
        <v>3000</v>
      </c>
      <c r="F17" s="57">
        <v>11000</v>
      </c>
      <c r="J17" s="57">
        <v>10000</v>
      </c>
      <c r="L17" s="57">
        <f>SUM(C17:J17)</f>
        <v>24000</v>
      </c>
    </row>
    <row r="19" spans="2:12" x14ac:dyDescent="0.25">
      <c r="B19" s="61" t="s">
        <v>30</v>
      </c>
    </row>
    <row r="20" spans="2:12" x14ac:dyDescent="0.25">
      <c r="B20" t="s">
        <v>41</v>
      </c>
      <c r="D20" s="57">
        <v>3000</v>
      </c>
      <c r="I20" s="57">
        <v>5820</v>
      </c>
      <c r="L20" s="57">
        <f>SUM(C20:J20)</f>
        <v>8820</v>
      </c>
    </row>
    <row r="22" spans="2:12" x14ac:dyDescent="0.25">
      <c r="B22" s="61" t="s">
        <v>45</v>
      </c>
    </row>
    <row r="23" spans="2:12" x14ac:dyDescent="0.25">
      <c r="B23" t="s">
        <v>41</v>
      </c>
      <c r="D23" s="57">
        <v>3000</v>
      </c>
      <c r="H23" s="57">
        <v>900</v>
      </c>
      <c r="L23" s="57">
        <f>SUM(C23:J23)</f>
        <v>3900</v>
      </c>
    </row>
    <row r="25" spans="2:12" x14ac:dyDescent="0.25">
      <c r="B25" s="61" t="s">
        <v>15</v>
      </c>
    </row>
    <row r="26" spans="2:12" x14ac:dyDescent="0.25">
      <c r="B26" t="s">
        <v>43</v>
      </c>
      <c r="D26" s="57">
        <v>3000</v>
      </c>
      <c r="F26" s="57">
        <v>4248</v>
      </c>
      <c r="L26" s="57">
        <f>SUM(C26:J26)</f>
        <v>7248</v>
      </c>
    </row>
    <row r="28" spans="2:12" x14ac:dyDescent="0.25">
      <c r="B28" s="61" t="s">
        <v>46</v>
      </c>
    </row>
    <row r="29" spans="2:12" x14ac:dyDescent="0.25">
      <c r="B29" t="s">
        <v>47</v>
      </c>
      <c r="D29" s="57">
        <v>3000</v>
      </c>
      <c r="F29" s="57">
        <v>800</v>
      </c>
      <c r="G29" s="57">
        <v>2000</v>
      </c>
      <c r="L29" s="57">
        <f t="shared" ref="L29:L35" si="0">SUM(C29:J29)</f>
        <v>5800</v>
      </c>
    </row>
    <row r="30" spans="2:12" x14ac:dyDescent="0.25">
      <c r="B30" t="s">
        <v>48</v>
      </c>
      <c r="F30" s="57">
        <v>400</v>
      </c>
      <c r="G30" s="57">
        <v>1000</v>
      </c>
      <c r="L30" s="57">
        <f t="shared" si="0"/>
        <v>1400</v>
      </c>
    </row>
    <row r="31" spans="2:12" x14ac:dyDescent="0.25">
      <c r="B31" t="s">
        <v>38</v>
      </c>
      <c r="D31" s="57">
        <v>3000</v>
      </c>
      <c r="F31" s="57">
        <v>2400</v>
      </c>
      <c r="G31" s="57">
        <v>6000</v>
      </c>
      <c r="L31" s="57">
        <f t="shared" si="0"/>
        <v>11400</v>
      </c>
    </row>
    <row r="32" spans="2:12" x14ac:dyDescent="0.25">
      <c r="B32" t="s">
        <v>40</v>
      </c>
      <c r="D32" s="57">
        <v>3000</v>
      </c>
      <c r="F32" s="57">
        <v>2400</v>
      </c>
      <c r="G32" s="57">
        <v>6000</v>
      </c>
      <c r="L32" s="57">
        <f t="shared" si="0"/>
        <v>11400</v>
      </c>
    </row>
    <row r="33" spans="2:12" x14ac:dyDescent="0.25">
      <c r="B33" t="s">
        <v>49</v>
      </c>
      <c r="F33" s="57">
        <v>1600</v>
      </c>
      <c r="G33" s="57">
        <v>4000</v>
      </c>
      <c r="L33" s="57">
        <f t="shared" si="0"/>
        <v>5600</v>
      </c>
    </row>
    <row r="34" spans="2:12" x14ac:dyDescent="0.25">
      <c r="B34" t="s">
        <v>50</v>
      </c>
      <c r="D34" s="57">
        <v>3000</v>
      </c>
      <c r="F34" s="57">
        <v>2000</v>
      </c>
      <c r="G34" s="57">
        <v>5000</v>
      </c>
      <c r="L34" s="57">
        <f t="shared" si="0"/>
        <v>10000</v>
      </c>
    </row>
    <row r="35" spans="2:12" x14ac:dyDescent="0.25">
      <c r="B35" t="s">
        <v>51</v>
      </c>
      <c r="D35" s="57">
        <v>3000</v>
      </c>
      <c r="F35" s="57">
        <v>4400</v>
      </c>
      <c r="G35" s="57">
        <v>11000</v>
      </c>
      <c r="I35" s="57">
        <v>5820</v>
      </c>
      <c r="L35" s="57">
        <f t="shared" si="0"/>
        <v>24220</v>
      </c>
    </row>
  </sheetData>
  <sheetProtection password="C515" sheet="1" objects="1" scenarios="1"/>
  <phoneticPr fontId="10" type="noConversion"/>
  <pageMargins left="0.75" right="0.75" top="1" bottom="1" header="0.3" footer="0.3"/>
  <pageSetup scale="58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FOREIGN</vt:lpstr>
      <vt:lpstr>Breakdown of Miscellaneoues Fee</vt:lpstr>
      <vt:lpstr> Breakdown of Other Charges</vt:lpstr>
      <vt:lpstr>' Breakdown of Other Charges'!Print_Area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presidents secretary</dc:creator>
  <cp:lastModifiedBy>presidents secretary</cp:lastModifiedBy>
  <cp:lastPrinted>2016-05-16T18:05:48Z</cp:lastPrinted>
  <dcterms:created xsi:type="dcterms:W3CDTF">2015-05-13T08:58:16Z</dcterms:created>
  <dcterms:modified xsi:type="dcterms:W3CDTF">2016-10-24T22:41:02Z</dcterms:modified>
</cp:coreProperties>
</file>